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61B6EA4-64C7-4703-B8ED-7738731BF24B}" xr6:coauthVersionLast="45" xr6:coauthVersionMax="45" xr10:uidLastSave="{00000000-0000-0000-0000-000000000000}"/>
  <bookViews>
    <workbookView xWindow="3950" yWindow="1270" windowWidth="15080" windowHeight="7370" tabRatio="500" xr2:uid="{00000000-000D-0000-FFFF-FFFF00000000}"/>
  </bookViews>
  <sheets>
    <sheet name="DISTRIBUCIÓN HORAS" sheetId="8" r:id="rId1"/>
    <sheet name="HORAS X COMPETENCIA X FASE" sheetId="6" r:id="rId2"/>
    <sheet name="HORARIOS" sheetId="7" r:id="rId3"/>
  </sheets>
  <definedNames>
    <definedName name="_xlnm._FilterDatabase" localSheetId="1" hidden="1">'HORAS X COMPETENCIA X FASE'!$A$8:$J$21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8" l="1"/>
  <c r="E10" i="8"/>
  <c r="D20" i="8"/>
  <c r="E20" i="8" l="1"/>
  <c r="J9" i="6"/>
  <c r="M13" i="8" l="1"/>
  <c r="R17" i="8"/>
  <c r="S11" i="8"/>
  <c r="S12" i="8"/>
  <c r="S13" i="8"/>
  <c r="S14" i="8"/>
  <c r="S15" i="8"/>
  <c r="S16" i="8"/>
  <c r="S10" i="8"/>
  <c r="U11" i="8"/>
  <c r="U12" i="8"/>
  <c r="U13" i="8"/>
  <c r="U14" i="8"/>
  <c r="U15" i="8"/>
  <c r="U16" i="8"/>
  <c r="U10" i="8"/>
  <c r="W19" i="8"/>
  <c r="X18" i="8"/>
  <c r="X19" i="8" s="1"/>
  <c r="T17" i="8"/>
  <c r="P17" i="8"/>
  <c r="N17" i="8"/>
  <c r="Q16" i="8"/>
  <c r="O16" i="8"/>
  <c r="M16" i="8"/>
  <c r="Q15" i="8"/>
  <c r="O15" i="8"/>
  <c r="M15" i="8"/>
  <c r="Q14" i="8"/>
  <c r="O14" i="8"/>
  <c r="M14" i="8"/>
  <c r="Q13" i="8"/>
  <c r="O13" i="8"/>
  <c r="Q12" i="8"/>
  <c r="O12" i="8"/>
  <c r="M12" i="8"/>
  <c r="Q11" i="8"/>
  <c r="O11" i="8"/>
  <c r="M11" i="8"/>
  <c r="Q10" i="8"/>
  <c r="O10" i="8"/>
  <c r="I9" i="8"/>
  <c r="J8" i="8"/>
  <c r="J9" i="8" s="1"/>
  <c r="B8" i="8"/>
  <c r="F6" i="8"/>
  <c r="F7" i="8" s="1"/>
  <c r="B6" i="8"/>
  <c r="B20" i="8" l="1"/>
  <c r="K8" i="8"/>
  <c r="K9" i="8" s="1"/>
  <c r="U17" i="8"/>
  <c r="V16" i="8"/>
  <c r="V14" i="8"/>
  <c r="Q17" i="8"/>
  <c r="V12" i="8"/>
  <c r="V15" i="8"/>
  <c r="O17" i="8"/>
  <c r="V13" i="8"/>
  <c r="V11" i="8"/>
  <c r="L17" i="8"/>
  <c r="M10" i="8"/>
  <c r="M17" i="8" s="1"/>
  <c r="S17" i="8"/>
  <c r="G6" i="8"/>
  <c r="Y18" i="8"/>
  <c r="Y19" i="8" s="1"/>
  <c r="D18" i="6"/>
  <c r="D17" i="6"/>
  <c r="D16" i="6"/>
  <c r="D15" i="6"/>
  <c r="D14" i="6"/>
  <c r="D13" i="6"/>
  <c r="D12" i="6"/>
  <c r="D11" i="6"/>
  <c r="D10" i="6"/>
  <c r="D9" i="6"/>
  <c r="V10" i="8" l="1"/>
  <c r="V17" i="8" s="1"/>
  <c r="H6" i="8"/>
  <c r="H7" i="8" s="1"/>
  <c r="G7" i="8"/>
  <c r="J14" i="6"/>
  <c r="E19" i="6" l="1"/>
  <c r="D19" i="6" l="1"/>
  <c r="D21" i="6" s="1"/>
  <c r="D22" i="6" s="1"/>
  <c r="H19" i="6"/>
  <c r="G19" i="6"/>
  <c r="I19" i="6"/>
  <c r="F19" i="6"/>
  <c r="J19" i="6" l="1"/>
</calcChain>
</file>

<file path=xl/sharedStrings.xml><?xml version="1.0" encoding="utf-8"?>
<sst xmlns="http://schemas.openxmlformats.org/spreadsheetml/2006/main" count="529" uniqueCount="93">
  <si>
    <t>No. Semanas al mes</t>
  </si>
  <si>
    <t>FASES</t>
  </si>
  <si>
    <t>COMPETENCIAS</t>
  </si>
  <si>
    <t xml:space="preserve"> </t>
  </si>
  <si>
    <t>H/S</t>
  </si>
  <si>
    <t>H/M</t>
  </si>
  <si>
    <t>Horas a Ejecutar</t>
  </si>
  <si>
    <t>Total</t>
  </si>
  <si>
    <t>Análisis</t>
  </si>
  <si>
    <t>Evaluación</t>
  </si>
  <si>
    <t>Planeación</t>
  </si>
  <si>
    <t>Ejecución</t>
  </si>
  <si>
    <t>Horas x Resultado de Aprendizaje</t>
  </si>
  <si>
    <t>DURACIÓN MESES FASE</t>
  </si>
  <si>
    <t>Franja</t>
  </si>
  <si>
    <t>Lunes</t>
  </si>
  <si>
    <t>Martes</t>
  </si>
  <si>
    <t>Miércoles</t>
  </si>
  <si>
    <t>Jueves</t>
  </si>
  <si>
    <t>Viernes</t>
  </si>
  <si>
    <t>Total Horas Planeación</t>
  </si>
  <si>
    <t>Total Horas Análisis</t>
  </si>
  <si>
    <t>Total Horas Evaluación</t>
  </si>
  <si>
    <t>Total Horas Ejecución</t>
  </si>
  <si>
    <t>No. Resultado de Aprendizaje RA</t>
  </si>
  <si>
    <t>ANÁLISIS</t>
  </si>
  <si>
    <t>Mes 2</t>
  </si>
  <si>
    <t>Mes 3</t>
  </si>
  <si>
    <t>PLANEACIÓN</t>
  </si>
  <si>
    <t>Mes 4</t>
  </si>
  <si>
    <t>EJECUCIÓN</t>
  </si>
  <si>
    <t>EVALUACIÓN</t>
  </si>
  <si>
    <t>Resultado</t>
  </si>
  <si>
    <t>PROYECCIÓN HORAS POR INSTRUCTOR MENSUAL 
DIAGNOSTICO Y ANALISIS ORGANIZACIONAL PARA UNIDADES PRODUCTIVAS</t>
  </si>
  <si>
    <t>CT1 - 240101005 - DIAGNOSTICAR LA SITUACIÓN DE LA
ORGANIZACIÓN CLIENTE SEGÚN SUS
NECESIDADES.</t>
  </si>
  <si>
    <t>No. Horas por RAP</t>
  </si>
  <si>
    <t>No. horas por competencia</t>
  </si>
  <si>
    <t>horas mes</t>
  </si>
  <si>
    <t>horas día</t>
  </si>
  <si>
    <t>CT2 - 210601014 - PROPONER ALTERNATIVAS DE
SOLUCIÓN QUE CONTRIBUYAN AL LOGRO DE LOS
OBJETIVOS DE ACUERDO CON EL NIVEL DE
IMPORTANCIA Y RESPONSABILIDAD DE LAS
FUNCIONES ASIGNADAS POR LA ORGANIZACIÓN.</t>
  </si>
  <si>
    <t>ESPECIALIZACIÓN TECNOLÓGICA EN DIAGNÓSTICO Y ANÁLISIS ORGANIZACIONAL PARA UNIDADES PRODUCTIVAS</t>
  </si>
  <si>
    <t>PROYECCIÓN HORAS POR INSTRUCTOR MENSUAL - ESPECIALIZACIÓN TECNOLÓGICA EN DIAGNÓSTICO Y ANÁLISIS ORGANIZACIONAL PARA UNIDADES PRODUCTIVAS</t>
  </si>
  <si>
    <t>Mes 1 
(2 semanas)</t>
  </si>
  <si>
    <t>6:00 a 7:00</t>
  </si>
  <si>
    <t>7:00 a 8:00</t>
  </si>
  <si>
    <t>8:00 a 9:00</t>
  </si>
  <si>
    <t>9:00 a 10:00</t>
  </si>
  <si>
    <t>10:00 a 11:00</t>
  </si>
  <si>
    <t>11:00 a 12:00</t>
  </si>
  <si>
    <t>12:00 a 13:00</t>
  </si>
  <si>
    <t>13:00 a 14:00</t>
  </si>
  <si>
    <t>MES 1 (2 semanas): Análisis</t>
  </si>
  <si>
    <t>MES 1 (2 semanas): Planeación</t>
  </si>
  <si>
    <t>RAP1</t>
  </si>
  <si>
    <r>
      <t xml:space="preserve">CT1 - RAP1 </t>
    </r>
    <r>
      <rPr>
        <sz val="10"/>
        <color theme="1"/>
        <rFont val="Calibri"/>
        <family val="2"/>
        <scheme val="minor"/>
      </rPr>
      <t>474324 - 01 INTERPRETAR LA SITUACIÓN INICIAL DE LA EMPRESA TENIENDO EN CUENTA SU ACTIVIDAD COMERCIAL, OPERATIVA, ADMINISTRATIVA, FINANCIERA, LEGAL Y TECNOLÓGICA.</t>
    </r>
  </si>
  <si>
    <r>
      <rPr>
        <b/>
        <sz val="10"/>
        <color theme="1"/>
        <rFont val="Calibri"/>
        <family val="2"/>
        <scheme val="minor"/>
      </rPr>
      <t>CT1 - RAP5 -</t>
    </r>
    <r>
      <rPr>
        <sz val="10"/>
        <color theme="1"/>
        <rFont val="Calibri"/>
        <family val="2"/>
        <scheme val="minor"/>
      </rPr>
      <t xml:space="preserve"> 474328 - 02 DISEÑAR LOS INSTRUMENTOS PARA RECOLECTAR INFORMACIÓN DE LA SITUACIÓN DE LA EMPRESA, TENIENDO EN CUENTA LAS NORMAS LEGALES VIGENTES, CONFIDENCIALIDAD DE LA INFORMACIÓN, NECESIDADES, RECURSOS Y POLÍTICAS DE LA ORGANIZACIÓN.</t>
    </r>
  </si>
  <si>
    <r>
      <rPr>
        <b/>
        <sz val="10"/>
        <color theme="1"/>
        <rFont val="Calibri"/>
        <family val="2"/>
        <scheme val="minor"/>
      </rPr>
      <t>CT1 - RAP2</t>
    </r>
    <r>
      <rPr>
        <sz val="10"/>
        <color theme="1"/>
        <rFont val="Calibri"/>
        <family val="2"/>
        <scheme val="minor"/>
      </rPr>
      <t xml:space="preserve"> 474325 - 03 PROCESAR INFORMACIÓN DE LA ORGANIZACIÓN Y DEL ENTORNO, TENIENDO EN CUENTA EL SECTOR ECONÓMICO, SU
ESTRUCTURA ORGANIZACIONAL, LEGAL, RECURSOS DISPONIBLES, DIRECCIONAMIENTO ESTRATÉGICO, Y NORMAS LEGALES VIGENTES.</t>
    </r>
  </si>
  <si>
    <r>
      <rPr>
        <b/>
        <sz val="10"/>
        <rFont val="Calibri"/>
        <family val="2"/>
        <scheme val="minor"/>
      </rPr>
      <t>CT1 - RAP3</t>
    </r>
    <r>
      <rPr>
        <sz val="10"/>
        <rFont val="Calibri"/>
        <family val="2"/>
        <scheme val="minor"/>
      </rPr>
      <t xml:space="preserve"> 474326 - 04 DETERMINAR LA INFORMACIÓN PROCESADA FRENTE A LA SITUACIÓN REAL DE LA EMPRESA, TENIENDO EN CUENTA DE DIAGNÓSTICO, METODOLOGÍAS ADOPTADAS, Y POLÍTICAS DE LA EMPRESA.</t>
    </r>
  </si>
  <si>
    <r>
      <rPr>
        <b/>
        <sz val="10"/>
        <rFont val="Calibri"/>
        <family val="2"/>
        <scheme val="minor"/>
      </rPr>
      <t>CT1 - RAP4</t>
    </r>
    <r>
      <rPr>
        <sz val="10"/>
        <rFont val="Calibri"/>
        <family val="2"/>
        <scheme val="minor"/>
      </rPr>
      <t xml:space="preserve"> 474327 - 05 PRESENTAR RESULTADOS DE LA SITUACIÓN DE LA EMPRESA Y ALTERNATIVAS DE SOLUCIÓN, TENIENDO EN CUENTA LOS COSTOS, CRONOGRAMAS DE EJECUCIÓN, RECURSOS Y FACTIBILIDAD DEL PLAN DE ACCIÓN.</t>
    </r>
  </si>
  <si>
    <r>
      <rPr>
        <b/>
        <sz val="10"/>
        <color theme="1"/>
        <rFont val="Calibri"/>
        <family val="2"/>
        <scheme val="minor"/>
      </rPr>
      <t>CT2 - RAP6</t>
    </r>
    <r>
      <rPr>
        <sz val="10"/>
        <color theme="1"/>
        <rFont val="Calibri"/>
        <family val="2"/>
        <scheme val="minor"/>
      </rPr>
      <t xml:space="preserve"> - 474329 - 03 PRESENTAR CON RESPONSABILIDAD LA PROPUESTA DE LAS ACCIONES DE MEJORA Y/O PROYECTO A LAS INSTANCIAS DE LA ORGANIZACIÓN, TENIENDO EN CUENTA CRONOGRAMAS DE EJECUCIÓN, COSTOS, RECURSOS, CALIDAD Y NORMAS LEGALES VIGENTES</t>
    </r>
  </si>
  <si>
    <r>
      <rPr>
        <b/>
        <sz val="10"/>
        <color theme="1"/>
        <rFont val="Calibri"/>
        <family val="2"/>
        <scheme val="minor"/>
      </rPr>
      <t>CT2 - RAP7</t>
    </r>
    <r>
      <rPr>
        <sz val="10"/>
        <color theme="1"/>
        <rFont val="Calibri"/>
        <family val="2"/>
        <scheme val="minor"/>
      </rPr>
      <t xml:space="preserve"> - 474330 - 01 IDENTIFICAR LOS HECHOS Y SITUACIONES EN LA ORGANIZACIÓN, TENIENDO EN CUENTA METODOLOGÍAS ESTADÍSTICAS, MATEMÁTICAS, TECNOLÓGICAS Y FINANCIERAS, EN LA RESOLUCIÓN DE PROBLEMAS Y PLANES DE ACCIÓN.</t>
    </r>
  </si>
  <si>
    <r>
      <rPr>
        <b/>
        <sz val="10"/>
        <color theme="1"/>
        <rFont val="Calibri"/>
        <family val="2"/>
        <scheme val="minor"/>
      </rPr>
      <t>CT2 - RAP9</t>
    </r>
    <r>
      <rPr>
        <sz val="10"/>
        <color theme="1"/>
        <rFont val="Calibri"/>
        <family val="2"/>
        <scheme val="minor"/>
      </rPr>
      <t xml:space="preserve"> - 474332 - 04 AJUSTAR LA PROPUESTA DE LAS ACCIONES DE MEJORAMIENTO, TENIENDO EN CUENTA TIEMPOS DE EJECUCIÓN, COSTOS, RECURSOS, NORMAS LEGALES VIGENTES Y DIRECCIONAMIENTO ESTRATÉGICO DE LA ORGANIZACIÓN.</t>
    </r>
  </si>
  <si>
    <r>
      <rPr>
        <b/>
        <sz val="10"/>
        <color theme="1"/>
        <rFont val="Calibri"/>
        <family val="2"/>
        <scheme val="minor"/>
      </rPr>
      <t xml:space="preserve">CT2 - RAP10 </t>
    </r>
    <r>
      <rPr>
        <sz val="10"/>
        <color theme="1"/>
        <rFont val="Calibri"/>
        <family val="2"/>
        <scheme val="minor"/>
      </rPr>
      <t>- 474333 - 02 ESTRUCTURAR EL PROYECTO Y/O PLAN DE MEJORA DE LAS SITUACIONES ENCONTRADAS TENIENDO EN CUENTA LA METODOLOGÍA ADOPTADA, LAS NORMAS LEGALES VIGENTES, POLÍTICAS DE LA ORGANIZACIÓN.</t>
    </r>
  </si>
  <si>
    <r>
      <rPr>
        <b/>
        <sz val="10"/>
        <color theme="1"/>
        <rFont val="Calibri"/>
        <family val="2"/>
        <scheme val="minor"/>
      </rPr>
      <t>CT2 - RAP8</t>
    </r>
    <r>
      <rPr>
        <sz val="10"/>
        <color theme="1"/>
        <rFont val="Calibri"/>
        <family val="2"/>
        <scheme val="minor"/>
      </rPr>
      <t xml:space="preserve"> - 474331 - 05 REALIZAR EL SEGUIMIENTO DE ACCIONES DE MEJORAMIENTO A LAS SITUACIONES ENCONTRADAS EN LA
ORGANIZACIÓN, TENIENDO EN CUENTA EL PLAN DE ACCIÓN, LOS RECURSOS ASIGNADOS, LAS POLÍTICAS DE LA ORGANIZACIÓN Y LAS NORMAS LEGALES VIGENTES.</t>
    </r>
  </si>
  <si>
    <t>Mes 5</t>
  </si>
  <si>
    <t>Mes 6
(2 semanas)</t>
  </si>
  <si>
    <t>RAP2</t>
  </si>
  <si>
    <t>RAP5</t>
  </si>
  <si>
    <t>RAP3</t>
  </si>
  <si>
    <t>RAP4</t>
  </si>
  <si>
    <t>RAP6</t>
  </si>
  <si>
    <t>RAP7</t>
  </si>
  <si>
    <t>RAP9</t>
  </si>
  <si>
    <t>RAP10</t>
  </si>
  <si>
    <t>RAP8</t>
  </si>
  <si>
    <t>MES 6 (2 semanas): Evaluación</t>
  </si>
  <si>
    <t>MES 6 (2 semanas): Ejecución</t>
  </si>
  <si>
    <t>MES 2: Ejecución</t>
  </si>
  <si>
    <t>MES 3: Ejecución</t>
  </si>
  <si>
    <t>MES 4: Ejecución</t>
  </si>
  <si>
    <t>MES 5: Ejecución</t>
  </si>
  <si>
    <t>Horas por Competencia en esta Fase</t>
  </si>
  <si>
    <r>
      <t xml:space="preserve">RAP1 </t>
    </r>
    <r>
      <rPr>
        <sz val="10"/>
        <color theme="1"/>
        <rFont val="Calibri"/>
        <family val="2"/>
        <scheme val="minor"/>
      </rPr>
      <t>474324 - 01 INTERPRETAR LA SITUACIÓN INICIAL DE LA EMPRESA TENIENDO EN CUENTA SU ACTIVIDAD COMERCIAL, OPERATIVA, ADMINISTRATIVA, FINANCIERA, LEGAL Y TECNOLÓGICA.</t>
    </r>
  </si>
  <si>
    <r>
      <rPr>
        <b/>
        <sz val="10"/>
        <color theme="1"/>
        <rFont val="Calibri"/>
        <family val="2"/>
        <scheme val="minor"/>
      </rPr>
      <t>RAP2</t>
    </r>
    <r>
      <rPr>
        <sz val="10"/>
        <color theme="1"/>
        <rFont val="Calibri"/>
        <family val="2"/>
        <scheme val="minor"/>
      </rPr>
      <t xml:space="preserve"> 474325 - 03 PROCESAR INFORMACIÓN DE LA ORGANIZACIÓN Y DEL ENTORNO, TENIENDO EN CUENTA EL SECTOR ECONÓMICO, SU
ESTRUCTURA ORGANIZACIONAL, LEGAL, RECURSOS DISPONIBLES, DIRECCIONAMIENTO ESTRATÉGICO, Y NORMAS LEGALES VIGENTES.</t>
    </r>
  </si>
  <si>
    <r>
      <rPr>
        <b/>
        <sz val="10"/>
        <rFont val="Calibri"/>
        <family val="2"/>
        <scheme val="minor"/>
      </rPr>
      <t>RAP3</t>
    </r>
    <r>
      <rPr>
        <sz val="10"/>
        <rFont val="Calibri"/>
        <family val="2"/>
        <scheme val="minor"/>
      </rPr>
      <t xml:space="preserve"> 474326 - 04 DETERMINAR LA INFORMACIÓN PROCESADA FRENTE A LA SITUACIÓN REAL DE LA EMPRESA, TENIENDO EN CUENTA DE DIAGNÓSTICO, METODOLOGÍAS ADOPTADAS, Y POLÍTICAS DE LA EMPRESA.</t>
    </r>
  </si>
  <si>
    <r>
      <rPr>
        <b/>
        <sz val="10"/>
        <rFont val="Calibri"/>
        <family val="2"/>
        <scheme val="minor"/>
      </rPr>
      <t>RAP4</t>
    </r>
    <r>
      <rPr>
        <sz val="10"/>
        <rFont val="Calibri"/>
        <family val="2"/>
        <scheme val="minor"/>
      </rPr>
      <t xml:space="preserve"> 474327 - 05 PRESENTAR RESULTADOS DE LA SITUACIÓN DE LA EMPRESA Y ALTERNATIVAS DE SOLUCIÓN, TENIENDO EN CUENTA LOS COSTOS, CRONOGRAMAS DE EJECUCIÓN, RECURSOS Y FACTIBILIDAD DEL PLAN DE ACCIÓN.</t>
    </r>
  </si>
  <si>
    <r>
      <rPr>
        <b/>
        <sz val="10"/>
        <color theme="1"/>
        <rFont val="Calibri"/>
        <family val="2"/>
        <scheme val="minor"/>
      </rPr>
      <t>RAP5 -</t>
    </r>
    <r>
      <rPr>
        <sz val="10"/>
        <color theme="1"/>
        <rFont val="Calibri"/>
        <family val="2"/>
        <scheme val="minor"/>
      </rPr>
      <t xml:space="preserve"> 474328 - 02 DISEÑAR LOS INSTRUMENTOS PARA RECOLECTAR INFORMACIÓN DE LA SITUACIÓN DE LA EMPRESA, TENIENDO EN CUENTA LAS NORMAS LEGALES VIGENTES, CONFIDENCIALIDAD DE LA INFORMACIÓN, NECESIDADES, RECURSOS Y POLÍTICAS DE LA ORGANIZACIÓN.</t>
    </r>
  </si>
  <si>
    <r>
      <rPr>
        <b/>
        <sz val="10"/>
        <color theme="1"/>
        <rFont val="Calibri"/>
        <family val="2"/>
        <scheme val="minor"/>
      </rPr>
      <t>RAP6</t>
    </r>
    <r>
      <rPr>
        <sz val="10"/>
        <color theme="1"/>
        <rFont val="Calibri"/>
        <family val="2"/>
        <scheme val="minor"/>
      </rPr>
      <t xml:space="preserve"> - 474329 - 03 PRESENTAR CON RESPONSABILIDAD LA PROPUESTA DE LAS ACCIONES DE MEJORA Y/O PROYECTO A LAS INSTANCIAS DE LA
ORGANIZACIÓN, TENIENDO EN CUENTA CRONOGRAMAS DE EJECUCIÓN, COSTOS, RECURSOS, CALIDAD Y NORMAS LEGALES VIGENTES</t>
    </r>
  </si>
  <si>
    <r>
      <rPr>
        <b/>
        <sz val="10"/>
        <color theme="1"/>
        <rFont val="Calibri"/>
        <family val="2"/>
        <scheme val="minor"/>
      </rPr>
      <t>RAP7</t>
    </r>
    <r>
      <rPr>
        <sz val="10"/>
        <color theme="1"/>
        <rFont val="Calibri"/>
        <family val="2"/>
        <scheme val="minor"/>
      </rPr>
      <t xml:space="preserve"> - 474330 - 01 IDENTIFICAR LOS HECHOS Y SITUACIONES EN LA ORGANIZACIÓN, TENIENDO EN CUENTA METODOLOGÍAS ESTADÍSTICAS,
MATEMÁTICAS, TECNOLÓGICAS Y FINANCIERAS, EN LA RESOLUCIÓN DE PROBLEMAS Y PLANES DE ACCIÓN.</t>
    </r>
  </si>
  <si>
    <r>
      <rPr>
        <b/>
        <sz val="10"/>
        <color theme="1"/>
        <rFont val="Calibri"/>
        <family val="2"/>
        <scheme val="minor"/>
      </rPr>
      <t>RAP8</t>
    </r>
    <r>
      <rPr>
        <sz val="10"/>
        <color theme="1"/>
        <rFont val="Calibri"/>
        <family val="2"/>
        <scheme val="minor"/>
      </rPr>
      <t xml:space="preserve"> - 474331 - 05 REALIZAR EL SEGUIMIENTO DE ACCIONES DE MEJORAMIENTO A LAS SITUACIONES ENCONTRADAS EN LA ORGANIZACIÓN, TENIENDO EN CUENTA EL PLAN DE ACCIÓN, LOS RECURSOS ASIGNADOS, LAS POLÍTICAS DE LA ORGANIZACIÓN Y LAS NORMAS LEGALES VIGENTES.</t>
    </r>
  </si>
  <si>
    <r>
      <rPr>
        <b/>
        <sz val="10"/>
        <color theme="1"/>
        <rFont val="Calibri"/>
        <family val="2"/>
        <scheme val="minor"/>
      </rPr>
      <t>RAP9</t>
    </r>
    <r>
      <rPr>
        <sz val="10"/>
        <color theme="1"/>
        <rFont val="Calibri"/>
        <family val="2"/>
        <scheme val="minor"/>
      </rPr>
      <t xml:space="preserve"> - 474332 - 04 AJUSTAR LA PROPUESTA DE LAS ACCIONES DE MEJORAMIENTO, TENIENDO EN CUENTA TIEMPOS DE EJECUCIÓN, COSTOS, RECURSOS, NORMAS LEGALES VIGENTES Y DIRECCIONAMIENTO ESTRATÉGICO DE LA ORGANIZACIÓN.</t>
    </r>
  </si>
  <si>
    <r>
      <rPr>
        <b/>
        <sz val="10"/>
        <color theme="1"/>
        <rFont val="Calibri"/>
        <family val="2"/>
        <scheme val="minor"/>
      </rPr>
      <t xml:space="preserve">RAP10 </t>
    </r>
    <r>
      <rPr>
        <sz val="10"/>
        <color theme="1"/>
        <rFont val="Calibri"/>
        <family val="2"/>
        <scheme val="minor"/>
      </rPr>
      <t>- 474333 - 02 ESTRUCTURAR EL PROYECTO Y/O PLAN DE MEJORA DE LAS SITUACIONES ENCONTRADAS TENIENDO EN CUENTA LA
METODOLOGÍA ADOPTADA, LAS NORMAS LEGALES VIGENTES, POLÍTICAS DE LA ORGANIZACIÓN.</t>
    </r>
  </si>
  <si>
    <t>No. de resultados por competencia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</si>
</sst>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rgb="FF000000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08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2">
    <xf numFmtId="0" fontId="0" fillId="0" borderId="0" xfId="0"/>
    <xf numFmtId="0" fontId="4" fillId="0" borderId="1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7" fillId="3" borderId="3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" fontId="7" fillId="3" borderId="12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164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" fontId="7" fillId="2" borderId="17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5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" fontId="5" fillId="0" borderId="0" xfId="0" applyNumberFormat="1" applyFont="1" applyAlignment="1">
      <alignment vertical="center"/>
    </xf>
    <xf numFmtId="1" fontId="4" fillId="0" borderId="36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9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top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" fontId="7" fillId="4" borderId="16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vertical="top"/>
    </xf>
    <xf numFmtId="0" fontId="4" fillId="0" borderId="0" xfId="0" applyFont="1" applyFill="1"/>
    <xf numFmtId="0" fontId="4" fillId="0" borderId="13" xfId="0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3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164" fontId="7" fillId="2" borderId="32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7" fillId="2" borderId="37" xfId="0" applyNumberFormat="1" applyFont="1" applyFill="1" applyBorder="1" applyAlignment="1">
      <alignment horizontal="center" vertical="center" wrapText="1"/>
    </xf>
    <xf numFmtId="1" fontId="7" fillId="2" borderId="38" xfId="0" applyNumberFormat="1" applyFont="1" applyFill="1" applyBorder="1" applyAlignment="1">
      <alignment horizontal="center" vertical="center" wrapText="1"/>
    </xf>
    <xf numFmtId="1" fontId="4" fillId="0" borderId="34" xfId="0" applyNumberFormat="1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center" vertical="center"/>
    </xf>
    <xf numFmtId="1" fontId="4" fillId="0" borderId="36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1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1" fontId="4" fillId="0" borderId="22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1" fontId="4" fillId="0" borderId="24" xfId="0" applyNumberFormat="1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08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" xfId="905" builtinId="8" hidden="1"/>
    <cellStyle name="Hipervínculo" xfId="907" builtinId="8" hidden="1"/>
    <cellStyle name="Hipervínculo" xfId="909" builtinId="8" hidden="1"/>
    <cellStyle name="Hipervínculo" xfId="911" builtinId="8" hidden="1"/>
    <cellStyle name="Hipervínculo" xfId="913" builtinId="8" hidden="1"/>
    <cellStyle name="Hipervínculo" xfId="915" builtinId="8" hidden="1"/>
    <cellStyle name="Hipervínculo" xfId="917" builtinId="8" hidden="1"/>
    <cellStyle name="Hipervínculo" xfId="919" builtinId="8" hidden="1"/>
    <cellStyle name="Hipervínculo" xfId="921" builtinId="8" hidden="1"/>
    <cellStyle name="Hipervínculo" xfId="923" builtinId="8" hidden="1"/>
    <cellStyle name="Hipervínculo" xfId="925" builtinId="8" hidden="1"/>
    <cellStyle name="Hipervínculo" xfId="927" builtinId="8" hidden="1"/>
    <cellStyle name="Hipervínculo" xfId="929" builtinId="8" hidden="1"/>
    <cellStyle name="Hipervínculo" xfId="931" builtinId="8" hidden="1"/>
    <cellStyle name="Hipervínculo" xfId="933" builtinId="8" hidden="1"/>
    <cellStyle name="Hipervínculo" xfId="935" builtinId="8" hidden="1"/>
    <cellStyle name="Hipervínculo" xfId="937" builtinId="8" hidden="1"/>
    <cellStyle name="Hipervínculo" xfId="939" builtinId="8" hidden="1"/>
    <cellStyle name="Hipervínculo" xfId="941" builtinId="8" hidden="1"/>
    <cellStyle name="Hipervínculo" xfId="943" builtinId="8" hidden="1"/>
    <cellStyle name="Hipervínculo" xfId="945" builtinId="8" hidden="1"/>
    <cellStyle name="Hipervínculo" xfId="947" builtinId="8" hidden="1"/>
    <cellStyle name="Hipervínculo" xfId="949" builtinId="8" hidden="1"/>
    <cellStyle name="Hipervínculo" xfId="951" builtinId="8" hidden="1"/>
    <cellStyle name="Hipervínculo" xfId="953" builtinId="8" hidden="1"/>
    <cellStyle name="Hipervínculo" xfId="955" builtinId="8" hidden="1"/>
    <cellStyle name="Hipervínculo" xfId="957" builtinId="8" hidden="1"/>
    <cellStyle name="Hipervínculo" xfId="959" builtinId="8" hidden="1"/>
    <cellStyle name="Hipervínculo" xfId="961" builtinId="8" hidden="1"/>
    <cellStyle name="Hipervínculo" xfId="963" builtinId="8" hidden="1"/>
    <cellStyle name="Hipervínculo" xfId="965" builtinId="8" hidden="1"/>
    <cellStyle name="Hipervínculo" xfId="967" builtinId="8" hidden="1"/>
    <cellStyle name="Hipervínculo" xfId="969" builtinId="8" hidden="1"/>
    <cellStyle name="Hipervínculo" xfId="971" builtinId="8" hidden="1"/>
    <cellStyle name="Hipervínculo" xfId="973" builtinId="8" hidden="1"/>
    <cellStyle name="Hipervínculo" xfId="975" builtinId="8" hidden="1"/>
    <cellStyle name="Hipervínculo" xfId="977" builtinId="8" hidden="1"/>
    <cellStyle name="Hipervínculo" xfId="979" builtinId="8" hidden="1"/>
    <cellStyle name="Hipervínculo" xfId="981" builtinId="8" hidden="1"/>
    <cellStyle name="Hipervínculo" xfId="983" builtinId="8" hidden="1"/>
    <cellStyle name="Hipervínculo" xfId="985" builtinId="8" hidden="1"/>
    <cellStyle name="Hipervínculo" xfId="987" builtinId="8" hidden="1"/>
    <cellStyle name="Hipervínculo" xfId="989" builtinId="8" hidden="1"/>
    <cellStyle name="Hipervínculo" xfId="991" builtinId="8" hidden="1"/>
    <cellStyle name="Hipervínculo" xfId="993" builtinId="8" hidden="1"/>
    <cellStyle name="Hipervínculo" xfId="995" builtinId="8" hidden="1"/>
    <cellStyle name="Hipervínculo" xfId="997" builtinId="8" hidden="1"/>
    <cellStyle name="Hipervínculo" xfId="999" builtinId="8" hidden="1"/>
    <cellStyle name="Hipervínculo" xfId="1001" builtinId="8" hidden="1"/>
    <cellStyle name="Hipervínculo" xfId="1003" builtinId="8" hidden="1"/>
    <cellStyle name="Hipervínculo" xfId="1005" builtinId="8" hidden="1"/>
    <cellStyle name="Hipervínculo" xfId="1007" builtinId="8" hidden="1"/>
    <cellStyle name="Hipervínculo" xfId="1009" builtinId="8" hidden="1"/>
    <cellStyle name="Hipervínculo" xfId="1011" builtinId="8" hidden="1"/>
    <cellStyle name="Hipervínculo" xfId="1013" builtinId="8" hidden="1"/>
    <cellStyle name="Hipervínculo" xfId="1015" builtinId="8" hidden="1"/>
    <cellStyle name="Hipervínculo" xfId="1017" builtinId="8" hidden="1"/>
    <cellStyle name="Hipervínculo" xfId="1019" builtinId="8" hidden="1"/>
    <cellStyle name="Hipervínculo" xfId="1021" builtinId="8" hidden="1"/>
    <cellStyle name="Hipervínculo" xfId="1023" builtinId="8" hidden="1"/>
    <cellStyle name="Hipervínculo" xfId="1025" builtinId="8" hidden="1"/>
    <cellStyle name="Hipervínculo" xfId="1027" builtinId="8" hidden="1"/>
    <cellStyle name="Hipervínculo" xfId="1029" builtinId="8" hidden="1"/>
    <cellStyle name="Hipervínculo" xfId="1031" builtinId="8" hidden="1"/>
    <cellStyle name="Hipervínculo" xfId="1033" builtinId="8" hidden="1"/>
    <cellStyle name="Hipervínculo" xfId="1035" builtinId="8" hidden="1"/>
    <cellStyle name="Hipervínculo" xfId="1037" builtinId="8" hidden="1"/>
    <cellStyle name="Hipervínculo" xfId="1039" builtinId="8" hidden="1"/>
    <cellStyle name="Hipervínculo" xfId="1041" builtinId="8" hidden="1"/>
    <cellStyle name="Hipervínculo" xfId="1043" builtinId="8" hidden="1"/>
    <cellStyle name="Hipervínculo" xfId="1045" builtinId="8" hidden="1"/>
    <cellStyle name="Hipervínculo" xfId="1047" builtinId="8" hidden="1"/>
    <cellStyle name="Hipervínculo" xfId="1049" builtinId="8" hidden="1"/>
    <cellStyle name="Hipervínculo" xfId="1051" builtinId="8" hidden="1"/>
    <cellStyle name="Hipervínculo" xfId="1053" builtinId="8" hidden="1"/>
    <cellStyle name="Hipervínculo" xfId="1055" builtinId="8" hidden="1"/>
    <cellStyle name="Hipervínculo" xfId="1057" builtinId="8" hidden="1"/>
    <cellStyle name="Hipervínculo" xfId="1059" builtinId="8" hidden="1"/>
    <cellStyle name="Hipervínculo" xfId="1061" builtinId="8" hidden="1"/>
    <cellStyle name="Hipervínculo" xfId="1063" builtinId="8" hidden="1"/>
    <cellStyle name="Hipervínculo" xfId="1065" builtinId="8" hidden="1"/>
    <cellStyle name="Hipervínculo" xfId="1067" builtinId="8" hidden="1"/>
    <cellStyle name="Hipervínculo" xfId="1069" builtinId="8" hidden="1"/>
    <cellStyle name="Hipervínculo" xfId="1071" builtinId="8" hidden="1"/>
    <cellStyle name="Hipervínculo" xfId="1073" builtinId="8" hidden="1"/>
    <cellStyle name="Hipervínculo" xfId="1075" builtinId="8" hidden="1"/>
    <cellStyle name="Hipervínculo" xfId="1077" builtinId="8" hidden="1"/>
    <cellStyle name="Hipervínculo" xfId="1079" builtinId="8" hidden="1"/>
    <cellStyle name="Hipervínculo" xfId="1081" builtinId="8" hidden="1"/>
    <cellStyle name="Hipervínculo" xfId="1083" builtinId="8" hidden="1"/>
    <cellStyle name="Hipervínculo" xfId="108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Hipervínculo visitado" xfId="906" builtinId="9" hidden="1"/>
    <cellStyle name="Hipervínculo visitado" xfId="908" builtinId="9" hidden="1"/>
    <cellStyle name="Hipervínculo visitado" xfId="910" builtinId="9" hidden="1"/>
    <cellStyle name="Hipervínculo visitado" xfId="912" builtinId="9" hidden="1"/>
    <cellStyle name="Hipervínculo visitado" xfId="914" builtinId="9" hidden="1"/>
    <cellStyle name="Hipervínculo visitado" xfId="916" builtinId="9" hidden="1"/>
    <cellStyle name="Hipervínculo visitado" xfId="918" builtinId="9" hidden="1"/>
    <cellStyle name="Hipervínculo visitado" xfId="920" builtinId="9" hidden="1"/>
    <cellStyle name="Hipervínculo visitado" xfId="922" builtinId="9" hidden="1"/>
    <cellStyle name="Hipervínculo visitado" xfId="924" builtinId="9" hidden="1"/>
    <cellStyle name="Hipervínculo visitado" xfId="926" builtinId="9" hidden="1"/>
    <cellStyle name="Hipervínculo visitado" xfId="928" builtinId="9" hidden="1"/>
    <cellStyle name="Hipervínculo visitado" xfId="930" builtinId="9" hidden="1"/>
    <cellStyle name="Hipervínculo visitado" xfId="932" builtinId="9" hidden="1"/>
    <cellStyle name="Hipervínculo visitado" xfId="934" builtinId="9" hidden="1"/>
    <cellStyle name="Hipervínculo visitado" xfId="936" builtinId="9" hidden="1"/>
    <cellStyle name="Hipervínculo visitado" xfId="938" builtinId="9" hidden="1"/>
    <cellStyle name="Hipervínculo visitado" xfId="940" builtinId="9" hidden="1"/>
    <cellStyle name="Hipervínculo visitado" xfId="942" builtinId="9" hidden="1"/>
    <cellStyle name="Hipervínculo visitado" xfId="944" builtinId="9" hidden="1"/>
    <cellStyle name="Hipervínculo visitado" xfId="946" builtinId="9" hidden="1"/>
    <cellStyle name="Hipervínculo visitado" xfId="948" builtinId="9" hidden="1"/>
    <cellStyle name="Hipervínculo visitado" xfId="950" builtinId="9" hidden="1"/>
    <cellStyle name="Hipervínculo visitado" xfId="952" builtinId="9" hidden="1"/>
    <cellStyle name="Hipervínculo visitado" xfId="954" builtinId="9" hidden="1"/>
    <cellStyle name="Hipervínculo visitado" xfId="956" builtinId="9" hidden="1"/>
    <cellStyle name="Hipervínculo visitado" xfId="958" builtinId="9" hidden="1"/>
    <cellStyle name="Hipervínculo visitado" xfId="960" builtinId="9" hidden="1"/>
    <cellStyle name="Hipervínculo visitado" xfId="962" builtinId="9" hidden="1"/>
    <cellStyle name="Hipervínculo visitado" xfId="964" builtinId="9" hidden="1"/>
    <cellStyle name="Hipervínculo visitado" xfId="966" builtinId="9" hidden="1"/>
    <cellStyle name="Hipervínculo visitado" xfId="968" builtinId="9" hidden="1"/>
    <cellStyle name="Hipervínculo visitado" xfId="970" builtinId="9" hidden="1"/>
    <cellStyle name="Hipervínculo visitado" xfId="972" builtinId="9" hidden="1"/>
    <cellStyle name="Hipervínculo visitado" xfId="974" builtinId="9" hidden="1"/>
    <cellStyle name="Hipervínculo visitado" xfId="976" builtinId="9" hidden="1"/>
    <cellStyle name="Hipervínculo visitado" xfId="978" builtinId="9" hidden="1"/>
    <cellStyle name="Hipervínculo visitado" xfId="980" builtinId="9" hidden="1"/>
    <cellStyle name="Hipervínculo visitado" xfId="982" builtinId="9" hidden="1"/>
    <cellStyle name="Hipervínculo visitado" xfId="984" builtinId="9" hidden="1"/>
    <cellStyle name="Hipervínculo visitado" xfId="986" builtinId="9" hidden="1"/>
    <cellStyle name="Hipervínculo visitado" xfId="988" builtinId="9" hidden="1"/>
    <cellStyle name="Hipervínculo visitado" xfId="990" builtinId="9" hidden="1"/>
    <cellStyle name="Hipervínculo visitado" xfId="992" builtinId="9" hidden="1"/>
    <cellStyle name="Hipervínculo visitado" xfId="994" builtinId="9" hidden="1"/>
    <cellStyle name="Hipervínculo visitado" xfId="996" builtinId="9" hidden="1"/>
    <cellStyle name="Hipervínculo visitado" xfId="998" builtinId="9" hidden="1"/>
    <cellStyle name="Hipervínculo visitado" xfId="1000" builtinId="9" hidden="1"/>
    <cellStyle name="Hipervínculo visitado" xfId="1002" builtinId="9" hidden="1"/>
    <cellStyle name="Hipervínculo visitado" xfId="1004" builtinId="9" hidden="1"/>
    <cellStyle name="Hipervínculo visitado" xfId="1006" builtinId="9" hidden="1"/>
    <cellStyle name="Hipervínculo visitado" xfId="1008" builtinId="9" hidden="1"/>
    <cellStyle name="Hipervínculo visitado" xfId="1010" builtinId="9" hidden="1"/>
    <cellStyle name="Hipervínculo visitado" xfId="1012" builtinId="9" hidden="1"/>
    <cellStyle name="Hipervínculo visitado" xfId="1014" builtinId="9" hidden="1"/>
    <cellStyle name="Hipervínculo visitado" xfId="1016" builtinId="9" hidden="1"/>
    <cellStyle name="Hipervínculo visitado" xfId="1018" builtinId="9" hidden="1"/>
    <cellStyle name="Hipervínculo visitado" xfId="1020" builtinId="9" hidden="1"/>
    <cellStyle name="Hipervínculo visitado" xfId="1022" builtinId="9" hidden="1"/>
    <cellStyle name="Hipervínculo visitado" xfId="1024" builtinId="9" hidden="1"/>
    <cellStyle name="Hipervínculo visitado" xfId="1026" builtinId="9" hidden="1"/>
    <cellStyle name="Hipervínculo visitado" xfId="1028" builtinId="9" hidden="1"/>
    <cellStyle name="Hipervínculo visitado" xfId="1030" builtinId="9" hidden="1"/>
    <cellStyle name="Hipervínculo visitado" xfId="1032" builtinId="9" hidden="1"/>
    <cellStyle name="Hipervínculo visitado" xfId="1034" builtinId="9" hidden="1"/>
    <cellStyle name="Hipervínculo visitado" xfId="1036" builtinId="9" hidden="1"/>
    <cellStyle name="Hipervínculo visitado" xfId="1038" builtinId="9" hidden="1"/>
    <cellStyle name="Hipervínculo visitado" xfId="1040" builtinId="9" hidden="1"/>
    <cellStyle name="Hipervínculo visitado" xfId="1042" builtinId="9" hidden="1"/>
    <cellStyle name="Hipervínculo visitado" xfId="1044" builtinId="9" hidden="1"/>
    <cellStyle name="Hipervínculo visitado" xfId="1046" builtinId="9" hidden="1"/>
    <cellStyle name="Hipervínculo visitado" xfId="1048" builtinId="9" hidden="1"/>
    <cellStyle name="Hipervínculo visitado" xfId="1050" builtinId="9" hidden="1"/>
    <cellStyle name="Hipervínculo visitado" xfId="1052" builtinId="9" hidden="1"/>
    <cellStyle name="Hipervínculo visitado" xfId="1054" builtinId="9" hidden="1"/>
    <cellStyle name="Hipervínculo visitado" xfId="1056" builtinId="9" hidden="1"/>
    <cellStyle name="Hipervínculo visitado" xfId="1058" builtinId="9" hidden="1"/>
    <cellStyle name="Hipervínculo visitado" xfId="1060" builtinId="9" hidden="1"/>
    <cellStyle name="Hipervínculo visitado" xfId="1062" builtinId="9" hidden="1"/>
    <cellStyle name="Hipervínculo visitado" xfId="1064" builtinId="9" hidden="1"/>
    <cellStyle name="Hipervínculo visitado" xfId="1066" builtinId="9" hidden="1"/>
    <cellStyle name="Hipervínculo visitado" xfId="1068" builtinId="9" hidden="1"/>
    <cellStyle name="Hipervínculo visitado" xfId="1070" builtinId="9" hidden="1"/>
    <cellStyle name="Hipervínculo visitado" xfId="1072" builtinId="9" hidden="1"/>
    <cellStyle name="Hipervínculo visitado" xfId="1074" builtinId="9" hidden="1"/>
    <cellStyle name="Hipervínculo visitado" xfId="1076" builtinId="9" hidden="1"/>
    <cellStyle name="Hipervínculo visitado" xfId="1078" builtinId="9" hidden="1"/>
    <cellStyle name="Hipervínculo visitado" xfId="1080" builtinId="9" hidden="1"/>
    <cellStyle name="Hipervínculo visitado" xfId="1082" builtinId="9" hidden="1"/>
    <cellStyle name="Hipervínculo visitado" xfId="1084" builtinId="9" hidden="1"/>
    <cellStyle name="Hipervínculo visitado" xfId="108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1"/>
  <sheetViews>
    <sheetView tabSelected="1" topLeftCell="A3" zoomScale="80" zoomScaleNormal="80" workbookViewId="0">
      <pane xSplit="5" ySplit="3" topLeftCell="K9" activePane="bottomRight" state="frozen"/>
      <selection activeCell="A3" sqref="A3"/>
      <selection pane="topRight" activeCell="H3" sqref="H3"/>
      <selection pane="bottomLeft" activeCell="A6" sqref="A6"/>
      <selection pane="bottomRight" activeCell="T12" sqref="T12"/>
    </sheetView>
  </sheetViews>
  <sheetFormatPr baseColWidth="10" defaultColWidth="10.83203125" defaultRowHeight="13" x14ac:dyDescent="0.3"/>
  <cols>
    <col min="1" max="2" width="15.5" style="94" customWidth="1"/>
    <col min="3" max="3" width="65.33203125" style="96" customWidth="1"/>
    <col min="4" max="4" width="14.08203125" style="96" customWidth="1"/>
    <col min="5" max="5" width="11" style="93" customWidth="1"/>
    <col min="6" max="7" width="7.08203125" style="92" customWidth="1"/>
    <col min="8" max="8" width="10.33203125" style="91" customWidth="1"/>
    <col min="9" max="10" width="7.08203125" style="92" customWidth="1"/>
    <col min="11" max="21" width="10.33203125" style="91" customWidth="1"/>
    <col min="22" max="22" width="10.08203125" style="91" customWidth="1"/>
    <col min="23" max="24" width="7.08203125" style="92" customWidth="1"/>
    <col min="25" max="25" width="10.33203125" style="91" customWidth="1"/>
    <col min="26" max="43" width="11" style="95" customWidth="1"/>
    <col min="44" max="16384" width="10.83203125" style="94"/>
  </cols>
  <sheetData>
    <row r="1" spans="1:25" x14ac:dyDescent="0.3">
      <c r="A1" s="125" t="s">
        <v>40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13.5" thickBot="1" x14ac:dyDescent="0.35">
      <c r="A2" s="94" t="s">
        <v>0</v>
      </c>
      <c r="C2" s="96">
        <v>4</v>
      </c>
      <c r="F2" s="92" t="s">
        <v>3</v>
      </c>
      <c r="I2" s="92" t="s">
        <v>3</v>
      </c>
    </row>
    <row r="3" spans="1:25" s="89" customFormat="1" ht="23.15" customHeight="1" x14ac:dyDescent="0.35">
      <c r="A3" s="106" t="s">
        <v>1</v>
      </c>
      <c r="B3" s="126" t="s">
        <v>13</v>
      </c>
      <c r="C3" s="112" t="s">
        <v>32</v>
      </c>
      <c r="D3" s="116" t="s">
        <v>12</v>
      </c>
      <c r="E3" s="122" t="s">
        <v>81</v>
      </c>
      <c r="F3" s="106" t="s">
        <v>25</v>
      </c>
      <c r="G3" s="129"/>
      <c r="H3" s="130"/>
      <c r="I3" s="106" t="s">
        <v>28</v>
      </c>
      <c r="J3" s="129"/>
      <c r="K3" s="130"/>
      <c r="L3" s="106" t="s">
        <v>30</v>
      </c>
      <c r="M3" s="129"/>
      <c r="N3" s="129"/>
      <c r="O3" s="129"/>
      <c r="P3" s="129"/>
      <c r="Q3" s="129"/>
      <c r="R3" s="129"/>
      <c r="S3" s="129"/>
      <c r="T3" s="129"/>
      <c r="U3" s="129"/>
      <c r="V3" s="130"/>
      <c r="W3" s="131" t="s">
        <v>31</v>
      </c>
      <c r="X3" s="132"/>
      <c r="Y3" s="133"/>
    </row>
    <row r="4" spans="1:25" s="88" customFormat="1" ht="35.15" customHeight="1" x14ac:dyDescent="0.35">
      <c r="A4" s="107"/>
      <c r="B4" s="127"/>
      <c r="C4" s="112"/>
      <c r="D4" s="117"/>
      <c r="E4" s="122"/>
      <c r="F4" s="127" t="s">
        <v>42</v>
      </c>
      <c r="G4" s="134"/>
      <c r="H4" s="113" t="s">
        <v>21</v>
      </c>
      <c r="I4" s="115" t="s">
        <v>42</v>
      </c>
      <c r="J4" s="112"/>
      <c r="K4" s="113" t="s">
        <v>20</v>
      </c>
      <c r="L4" s="115" t="s">
        <v>26</v>
      </c>
      <c r="M4" s="112"/>
      <c r="N4" s="112" t="s">
        <v>27</v>
      </c>
      <c r="O4" s="112"/>
      <c r="P4" s="112" t="s">
        <v>29</v>
      </c>
      <c r="Q4" s="112"/>
      <c r="R4" s="112" t="s">
        <v>64</v>
      </c>
      <c r="S4" s="112"/>
      <c r="T4" s="112" t="s">
        <v>65</v>
      </c>
      <c r="U4" s="112"/>
      <c r="V4" s="113" t="s">
        <v>23</v>
      </c>
      <c r="W4" s="115" t="s">
        <v>65</v>
      </c>
      <c r="X4" s="112"/>
      <c r="Y4" s="113" t="s">
        <v>22</v>
      </c>
    </row>
    <row r="5" spans="1:25" s="85" customFormat="1" ht="26.15" customHeight="1" thickBot="1" x14ac:dyDescent="0.35">
      <c r="A5" s="110"/>
      <c r="B5" s="128" t="s">
        <v>3</v>
      </c>
      <c r="C5" s="112"/>
      <c r="D5" s="118"/>
      <c r="E5" s="122"/>
      <c r="F5" s="87" t="s">
        <v>4</v>
      </c>
      <c r="G5" s="86" t="s">
        <v>5</v>
      </c>
      <c r="H5" s="114"/>
      <c r="I5" s="87" t="s">
        <v>4</v>
      </c>
      <c r="J5" s="86" t="s">
        <v>5</v>
      </c>
      <c r="K5" s="114"/>
      <c r="L5" s="87" t="s">
        <v>4</v>
      </c>
      <c r="M5" s="86" t="s">
        <v>5</v>
      </c>
      <c r="N5" s="86" t="s">
        <v>4</v>
      </c>
      <c r="O5" s="86" t="s">
        <v>5</v>
      </c>
      <c r="P5" s="86" t="s">
        <v>4</v>
      </c>
      <c r="Q5" s="86" t="s">
        <v>5</v>
      </c>
      <c r="R5" s="86" t="s">
        <v>4</v>
      </c>
      <c r="S5" s="86" t="s">
        <v>5</v>
      </c>
      <c r="T5" s="86" t="s">
        <v>4</v>
      </c>
      <c r="U5" s="86" t="s">
        <v>5</v>
      </c>
      <c r="V5" s="114"/>
      <c r="W5" s="87" t="s">
        <v>4</v>
      </c>
      <c r="X5" s="86" t="s">
        <v>5</v>
      </c>
      <c r="Y5" s="114"/>
    </row>
    <row r="6" spans="1:25" s="80" customFormat="1" ht="39" x14ac:dyDescent="0.3">
      <c r="A6" s="106" t="s">
        <v>25</v>
      </c>
      <c r="B6" s="104">
        <f>+(E6/7.3)/20</f>
        <v>0.54794520547945202</v>
      </c>
      <c r="C6" s="2" t="s">
        <v>54</v>
      </c>
      <c r="D6" s="84">
        <v>80</v>
      </c>
      <c r="E6" s="36">
        <v>80</v>
      </c>
      <c r="F6" s="83">
        <f>+E6/2</f>
        <v>40</v>
      </c>
      <c r="G6" s="103">
        <f>+F6*2</f>
        <v>80</v>
      </c>
      <c r="H6" s="82">
        <f>G6</f>
        <v>80</v>
      </c>
      <c r="I6" s="83"/>
      <c r="J6" s="103"/>
      <c r="K6" s="81"/>
      <c r="L6" s="83"/>
      <c r="M6" s="103"/>
      <c r="N6" s="103"/>
      <c r="O6" s="103"/>
      <c r="P6" s="103"/>
      <c r="Q6" s="103"/>
      <c r="R6" s="103"/>
      <c r="S6" s="103"/>
      <c r="T6" s="103"/>
      <c r="U6" s="103"/>
      <c r="V6" s="81"/>
      <c r="W6" s="83"/>
      <c r="X6" s="103"/>
      <c r="Y6" s="81"/>
    </row>
    <row r="7" spans="1:25" ht="25" customHeight="1" thickBot="1" x14ac:dyDescent="0.35">
      <c r="A7" s="110"/>
      <c r="B7" s="111"/>
      <c r="C7" s="79" t="s">
        <v>7</v>
      </c>
      <c r="D7" s="78"/>
      <c r="E7" s="78"/>
      <c r="F7" s="77">
        <f>SUM(F6:F6)</f>
        <v>40</v>
      </c>
      <c r="G7" s="76">
        <f>SUM(G6:G6)</f>
        <v>80</v>
      </c>
      <c r="H7" s="75">
        <f>SUM(H6:H6)</f>
        <v>80</v>
      </c>
      <c r="I7" s="74"/>
      <c r="J7" s="73"/>
      <c r="K7" s="72"/>
      <c r="L7" s="74"/>
      <c r="M7" s="73"/>
      <c r="N7" s="73"/>
      <c r="O7" s="73"/>
      <c r="P7" s="73"/>
      <c r="Q7" s="73"/>
      <c r="R7" s="73"/>
      <c r="S7" s="73"/>
      <c r="T7" s="73"/>
      <c r="U7" s="73"/>
      <c r="V7" s="72"/>
      <c r="W7" s="74"/>
      <c r="X7" s="73"/>
      <c r="Y7" s="72"/>
    </row>
    <row r="8" spans="1:25" ht="63.75" customHeight="1" x14ac:dyDescent="0.3">
      <c r="A8" s="123" t="s">
        <v>28</v>
      </c>
      <c r="B8" s="104">
        <f>+(E8/7.3)/20</f>
        <v>0.54794520547945202</v>
      </c>
      <c r="C8" s="1" t="s">
        <v>55</v>
      </c>
      <c r="D8" s="71">
        <v>80</v>
      </c>
      <c r="E8" s="71">
        <v>80</v>
      </c>
      <c r="F8" s="100"/>
      <c r="G8" s="100"/>
      <c r="H8" s="101"/>
      <c r="I8" s="70">
        <v>40</v>
      </c>
      <c r="J8" s="98">
        <f>+I8*2</f>
        <v>80</v>
      </c>
      <c r="K8" s="69">
        <f>J8</f>
        <v>80</v>
      </c>
      <c r="L8" s="68"/>
      <c r="M8" s="67"/>
      <c r="N8" s="67"/>
      <c r="O8" s="67"/>
      <c r="P8" s="67"/>
      <c r="Q8" s="67"/>
      <c r="R8" s="67"/>
      <c r="S8" s="67"/>
      <c r="T8" s="67"/>
      <c r="U8" s="67"/>
      <c r="V8" s="66"/>
      <c r="W8" s="68"/>
      <c r="X8" s="67"/>
      <c r="Y8" s="66"/>
    </row>
    <row r="9" spans="1:25" ht="24" customHeight="1" thickBot="1" x14ac:dyDescent="0.35">
      <c r="A9" s="124"/>
      <c r="B9" s="105"/>
      <c r="C9" s="65" t="s">
        <v>7</v>
      </c>
      <c r="D9" s="64"/>
      <c r="E9" s="64"/>
      <c r="F9" s="63"/>
      <c r="G9" s="63"/>
      <c r="H9" s="63" t="s">
        <v>3</v>
      </c>
      <c r="I9" s="62">
        <f>SUM(I8)</f>
        <v>40</v>
      </c>
      <c r="J9" s="61">
        <f t="shared" ref="J9:K9" si="0">SUM(J8)</f>
        <v>80</v>
      </c>
      <c r="K9" s="60">
        <f t="shared" si="0"/>
        <v>80</v>
      </c>
      <c r="L9" s="59"/>
      <c r="M9" s="58"/>
      <c r="N9" s="58"/>
      <c r="O9" s="58"/>
      <c r="P9" s="58"/>
      <c r="Q9" s="58"/>
      <c r="R9" s="58"/>
      <c r="S9" s="58"/>
      <c r="T9" s="58"/>
      <c r="U9" s="58"/>
      <c r="V9" s="57"/>
      <c r="W9" s="56"/>
      <c r="X9" s="55"/>
      <c r="Y9" s="57"/>
    </row>
    <row r="10" spans="1:25" s="95" customFormat="1" ht="52" x14ac:dyDescent="0.3">
      <c r="A10" s="106" t="s">
        <v>30</v>
      </c>
      <c r="B10" s="104">
        <v>4.5</v>
      </c>
      <c r="C10" s="1" t="s">
        <v>56</v>
      </c>
      <c r="D10" s="54">
        <v>80</v>
      </c>
      <c r="E10" s="119">
        <f>+D10+D11+D12</f>
        <v>240</v>
      </c>
      <c r="F10" s="53"/>
      <c r="G10" s="53"/>
      <c r="H10" s="53"/>
      <c r="I10" s="53"/>
      <c r="J10" s="53"/>
      <c r="K10" s="53"/>
      <c r="L10" s="52">
        <v>5</v>
      </c>
      <c r="M10" s="51">
        <f>+L10*4</f>
        <v>20</v>
      </c>
      <c r="N10" s="50">
        <v>5</v>
      </c>
      <c r="O10" s="50">
        <f>+N10*4</f>
        <v>20</v>
      </c>
      <c r="P10" s="50">
        <v>5</v>
      </c>
      <c r="Q10" s="50">
        <f>+P10*4</f>
        <v>20</v>
      </c>
      <c r="R10" s="50">
        <v>5</v>
      </c>
      <c r="S10" s="50">
        <f>+R10*4</f>
        <v>20</v>
      </c>
      <c r="T10" s="50">
        <v>5</v>
      </c>
      <c r="U10" s="50">
        <f>+T10*2</f>
        <v>10</v>
      </c>
      <c r="V10" s="49">
        <f>+M10+O10+Q10+U10+S10</f>
        <v>90</v>
      </c>
      <c r="W10" s="48"/>
      <c r="X10" s="50"/>
      <c r="Y10" s="47"/>
    </row>
    <row r="11" spans="1:25" s="95" customFormat="1" ht="49.5" customHeight="1" x14ac:dyDescent="0.3">
      <c r="A11" s="107"/>
      <c r="B11" s="109"/>
      <c r="C11" s="3" t="s">
        <v>57</v>
      </c>
      <c r="D11" s="54">
        <v>80</v>
      </c>
      <c r="E11" s="120"/>
      <c r="F11" s="53"/>
      <c r="G11" s="53"/>
      <c r="H11" s="53"/>
      <c r="I11" s="53"/>
      <c r="J11" s="53"/>
      <c r="K11" s="53"/>
      <c r="L11" s="52">
        <v>5</v>
      </c>
      <c r="M11" s="51">
        <f t="shared" ref="M11:M15" si="1">+L11*4</f>
        <v>20</v>
      </c>
      <c r="N11" s="50">
        <v>5</v>
      </c>
      <c r="O11" s="50">
        <f t="shared" ref="O11:O15" si="2">+N11*4</f>
        <v>20</v>
      </c>
      <c r="P11" s="50">
        <v>5</v>
      </c>
      <c r="Q11" s="50">
        <f t="shared" ref="Q11:Q16" si="3">+P11*4</f>
        <v>20</v>
      </c>
      <c r="R11" s="50">
        <v>5</v>
      </c>
      <c r="S11" s="50">
        <f t="shared" ref="S11:S16" si="4">+R11*4</f>
        <v>20</v>
      </c>
      <c r="T11" s="50">
        <v>5</v>
      </c>
      <c r="U11" s="50">
        <f t="shared" ref="U11:U16" si="5">+T11*2</f>
        <v>10</v>
      </c>
      <c r="V11" s="49">
        <f t="shared" ref="V11:V16" si="6">+M11+O11+Q11+U11+S11</f>
        <v>90</v>
      </c>
      <c r="W11" s="48"/>
      <c r="X11" s="50"/>
      <c r="Y11" s="47"/>
    </row>
    <row r="12" spans="1:25" s="95" customFormat="1" ht="49.5" customHeight="1" x14ac:dyDescent="0.3">
      <c r="A12" s="107"/>
      <c r="B12" s="109"/>
      <c r="C12" s="3" t="s">
        <v>58</v>
      </c>
      <c r="D12" s="54">
        <v>80</v>
      </c>
      <c r="E12" s="121"/>
      <c r="F12" s="53"/>
      <c r="G12" s="53"/>
      <c r="H12" s="53"/>
      <c r="I12" s="53"/>
      <c r="J12" s="53"/>
      <c r="K12" s="53"/>
      <c r="L12" s="52">
        <v>5</v>
      </c>
      <c r="M12" s="51">
        <f t="shared" si="1"/>
        <v>20</v>
      </c>
      <c r="N12" s="50">
        <v>5</v>
      </c>
      <c r="O12" s="50">
        <f t="shared" si="2"/>
        <v>20</v>
      </c>
      <c r="P12" s="50">
        <v>5</v>
      </c>
      <c r="Q12" s="50">
        <f t="shared" si="3"/>
        <v>20</v>
      </c>
      <c r="R12" s="50">
        <v>5</v>
      </c>
      <c r="S12" s="50">
        <f t="shared" si="4"/>
        <v>20</v>
      </c>
      <c r="T12" s="50">
        <v>6</v>
      </c>
      <c r="U12" s="50">
        <f t="shared" si="5"/>
        <v>12</v>
      </c>
      <c r="V12" s="49">
        <f t="shared" si="6"/>
        <v>92</v>
      </c>
      <c r="W12" s="48"/>
      <c r="X12" s="50"/>
      <c r="Y12" s="47"/>
    </row>
    <row r="13" spans="1:25" s="95" customFormat="1" ht="52" x14ac:dyDescent="0.3">
      <c r="A13" s="107"/>
      <c r="B13" s="109"/>
      <c r="C13" s="1" t="s">
        <v>59</v>
      </c>
      <c r="D13" s="54">
        <v>96</v>
      </c>
      <c r="E13" s="119">
        <f>+D13+D14+D15+D16</f>
        <v>384</v>
      </c>
      <c r="F13" s="53"/>
      <c r="G13" s="53"/>
      <c r="H13" s="53"/>
      <c r="I13" s="53"/>
      <c r="J13" s="53"/>
      <c r="K13" s="53"/>
      <c r="L13" s="52">
        <v>7</v>
      </c>
      <c r="M13" s="51">
        <f t="shared" si="1"/>
        <v>28</v>
      </c>
      <c r="N13" s="50">
        <v>6</v>
      </c>
      <c r="O13" s="50">
        <f t="shared" si="2"/>
        <v>24</v>
      </c>
      <c r="P13" s="50">
        <v>6</v>
      </c>
      <c r="Q13" s="50">
        <f t="shared" si="3"/>
        <v>24</v>
      </c>
      <c r="R13" s="50">
        <v>6</v>
      </c>
      <c r="S13" s="50">
        <f t="shared" si="4"/>
        <v>24</v>
      </c>
      <c r="T13" s="50">
        <v>6</v>
      </c>
      <c r="U13" s="50">
        <f t="shared" si="5"/>
        <v>12</v>
      </c>
      <c r="V13" s="49">
        <f t="shared" si="6"/>
        <v>112</v>
      </c>
      <c r="W13" s="48"/>
      <c r="X13" s="50"/>
      <c r="Y13" s="47"/>
    </row>
    <row r="14" spans="1:25" s="95" customFormat="1" ht="49.5" customHeight="1" x14ac:dyDescent="0.3">
      <c r="A14" s="107"/>
      <c r="B14" s="109"/>
      <c r="C14" s="1" t="s">
        <v>60</v>
      </c>
      <c r="D14" s="54">
        <v>96</v>
      </c>
      <c r="E14" s="120"/>
      <c r="F14" s="53"/>
      <c r="G14" s="53"/>
      <c r="H14" s="53"/>
      <c r="I14" s="53"/>
      <c r="J14" s="53"/>
      <c r="K14" s="53"/>
      <c r="L14" s="52">
        <v>6</v>
      </c>
      <c r="M14" s="51">
        <f t="shared" si="1"/>
        <v>24</v>
      </c>
      <c r="N14" s="50">
        <v>7</v>
      </c>
      <c r="O14" s="50">
        <f t="shared" si="2"/>
        <v>28</v>
      </c>
      <c r="P14" s="50">
        <v>6</v>
      </c>
      <c r="Q14" s="50">
        <f t="shared" si="3"/>
        <v>24</v>
      </c>
      <c r="R14" s="50">
        <v>6</v>
      </c>
      <c r="S14" s="50">
        <f t="shared" si="4"/>
        <v>24</v>
      </c>
      <c r="T14" s="50">
        <v>6</v>
      </c>
      <c r="U14" s="50">
        <f t="shared" si="5"/>
        <v>12</v>
      </c>
      <c r="V14" s="49">
        <f t="shared" si="6"/>
        <v>112</v>
      </c>
      <c r="W14" s="48"/>
      <c r="X14" s="50"/>
      <c r="Y14" s="47"/>
    </row>
    <row r="15" spans="1:25" s="95" customFormat="1" ht="48.75" customHeight="1" x14ac:dyDescent="0.3">
      <c r="A15" s="107"/>
      <c r="B15" s="109"/>
      <c r="C15" s="1" t="s">
        <v>61</v>
      </c>
      <c r="D15" s="54">
        <v>96</v>
      </c>
      <c r="E15" s="120"/>
      <c r="F15" s="53"/>
      <c r="G15" s="53"/>
      <c r="H15" s="53"/>
      <c r="I15" s="53"/>
      <c r="J15" s="53"/>
      <c r="K15" s="53"/>
      <c r="L15" s="52">
        <v>6</v>
      </c>
      <c r="M15" s="51">
        <f t="shared" si="1"/>
        <v>24</v>
      </c>
      <c r="N15" s="50">
        <v>6</v>
      </c>
      <c r="O15" s="50">
        <f t="shared" si="2"/>
        <v>24</v>
      </c>
      <c r="P15" s="50">
        <v>7</v>
      </c>
      <c r="Q15" s="50">
        <f>+P15*4</f>
        <v>28</v>
      </c>
      <c r="R15" s="50">
        <v>6</v>
      </c>
      <c r="S15" s="50">
        <f t="shared" si="4"/>
        <v>24</v>
      </c>
      <c r="T15" s="50">
        <v>6</v>
      </c>
      <c r="U15" s="50">
        <f t="shared" si="5"/>
        <v>12</v>
      </c>
      <c r="V15" s="49">
        <f t="shared" si="6"/>
        <v>112</v>
      </c>
      <c r="W15" s="48"/>
      <c r="X15" s="50"/>
      <c r="Y15" s="47"/>
    </row>
    <row r="16" spans="1:25" s="95" customFormat="1" ht="39" x14ac:dyDescent="0.3">
      <c r="A16" s="107"/>
      <c r="B16" s="109"/>
      <c r="C16" s="1" t="s">
        <v>62</v>
      </c>
      <c r="D16" s="54">
        <v>96</v>
      </c>
      <c r="E16" s="121"/>
      <c r="F16" s="53"/>
      <c r="G16" s="53"/>
      <c r="H16" s="53"/>
      <c r="I16" s="53"/>
      <c r="J16" s="53"/>
      <c r="K16" s="53"/>
      <c r="L16" s="52">
        <v>6</v>
      </c>
      <c r="M16" s="51">
        <f>+L16*4</f>
        <v>24</v>
      </c>
      <c r="N16" s="50">
        <v>6</v>
      </c>
      <c r="O16" s="50">
        <f>+N16*4</f>
        <v>24</v>
      </c>
      <c r="P16" s="50">
        <v>6</v>
      </c>
      <c r="Q16" s="50">
        <f t="shared" si="3"/>
        <v>24</v>
      </c>
      <c r="R16" s="50">
        <v>7</v>
      </c>
      <c r="S16" s="50">
        <f t="shared" si="4"/>
        <v>28</v>
      </c>
      <c r="T16" s="50">
        <v>6</v>
      </c>
      <c r="U16" s="50">
        <f t="shared" si="5"/>
        <v>12</v>
      </c>
      <c r="V16" s="49">
        <f t="shared" si="6"/>
        <v>112</v>
      </c>
      <c r="W16" s="48"/>
      <c r="X16" s="50"/>
      <c r="Y16" s="47"/>
    </row>
    <row r="17" spans="1:25" ht="25" customHeight="1" thickBot="1" x14ac:dyDescent="0.35">
      <c r="A17" s="108"/>
      <c r="B17" s="105"/>
      <c r="C17" s="65" t="s">
        <v>7</v>
      </c>
      <c r="D17" s="46"/>
      <c r="E17" s="46"/>
      <c r="F17" s="45"/>
      <c r="G17" s="45"/>
      <c r="H17" s="45"/>
      <c r="I17" s="45"/>
      <c r="J17" s="45"/>
      <c r="K17" s="45"/>
      <c r="L17" s="44">
        <f t="shared" ref="L17:N17" si="7">SUM(L10:L16)</f>
        <v>40</v>
      </c>
      <c r="M17" s="43">
        <f t="shared" si="7"/>
        <v>160</v>
      </c>
      <c r="N17" s="76">
        <f t="shared" si="7"/>
        <v>40</v>
      </c>
      <c r="O17" s="76">
        <f t="shared" ref="O17:V17" si="8">SUM(O10:O16)</f>
        <v>160</v>
      </c>
      <c r="P17" s="76">
        <f t="shared" si="8"/>
        <v>40</v>
      </c>
      <c r="Q17" s="76">
        <f t="shared" si="8"/>
        <v>160</v>
      </c>
      <c r="R17" s="76">
        <f t="shared" si="8"/>
        <v>40</v>
      </c>
      <c r="S17" s="76">
        <f t="shared" si="8"/>
        <v>160</v>
      </c>
      <c r="T17" s="76">
        <f t="shared" si="8"/>
        <v>40</v>
      </c>
      <c r="U17" s="76">
        <f t="shared" si="8"/>
        <v>80</v>
      </c>
      <c r="V17" s="75">
        <f t="shared" si="8"/>
        <v>720</v>
      </c>
      <c r="W17" s="42"/>
      <c r="X17" s="41"/>
      <c r="Y17" s="40"/>
    </row>
    <row r="18" spans="1:25" s="95" customFormat="1" ht="52" x14ac:dyDescent="0.3">
      <c r="A18" s="106" t="s">
        <v>31</v>
      </c>
      <c r="B18" s="104">
        <v>0.5</v>
      </c>
      <c r="C18" s="1" t="s">
        <v>63</v>
      </c>
      <c r="D18" s="54">
        <v>96</v>
      </c>
      <c r="E18" s="54">
        <v>96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48">
        <v>40</v>
      </c>
      <c r="X18" s="50">
        <f>+W18*2</f>
        <v>80</v>
      </c>
      <c r="Y18" s="47">
        <f>X18</f>
        <v>80</v>
      </c>
    </row>
    <row r="19" spans="1:25" ht="26.15" customHeight="1" thickBot="1" x14ac:dyDescent="0.35">
      <c r="A19" s="108"/>
      <c r="B19" s="105"/>
      <c r="C19" s="39" t="s">
        <v>7</v>
      </c>
      <c r="D19" s="46"/>
      <c r="E19" s="46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77">
        <f t="shared" ref="W19:Y19" si="9">SUM(W18:W18)</f>
        <v>40</v>
      </c>
      <c r="X19" s="76">
        <f t="shared" si="9"/>
        <v>80</v>
      </c>
      <c r="Y19" s="75">
        <f t="shared" si="9"/>
        <v>80</v>
      </c>
    </row>
    <row r="20" spans="1:25" x14ac:dyDescent="0.3">
      <c r="B20" s="38">
        <f>SUM(B6:B19)</f>
        <v>6.095890410958904</v>
      </c>
      <c r="D20" s="37">
        <f>SUM(D6:D18)</f>
        <v>880</v>
      </c>
      <c r="E20" s="37">
        <f>SUM(E6:E18)</f>
        <v>880</v>
      </c>
    </row>
    <row r="21" spans="1:25" x14ac:dyDescent="0.3">
      <c r="Y21" s="91" t="s">
        <v>3</v>
      </c>
    </row>
  </sheetData>
  <mergeCells count="32">
    <mergeCell ref="Y4:Y5"/>
    <mergeCell ref="E10:E12"/>
    <mergeCell ref="E13:E16"/>
    <mergeCell ref="E3:E5"/>
    <mergeCell ref="A8:A9"/>
    <mergeCell ref="A1:Y1"/>
    <mergeCell ref="A3:A5"/>
    <mergeCell ref="B3:B5"/>
    <mergeCell ref="C3:C5"/>
    <mergeCell ref="F3:H3"/>
    <mergeCell ref="I3:K3"/>
    <mergeCell ref="L3:V3"/>
    <mergeCell ref="W3:Y3"/>
    <mergeCell ref="F4:G4"/>
    <mergeCell ref="T4:U4"/>
    <mergeCell ref="V4:V5"/>
    <mergeCell ref="W4:X4"/>
    <mergeCell ref="A6:A7"/>
    <mergeCell ref="B6:B7"/>
    <mergeCell ref="R4:S4"/>
    <mergeCell ref="H4:H5"/>
    <mergeCell ref="I4:J4"/>
    <mergeCell ref="K4:K5"/>
    <mergeCell ref="L4:M4"/>
    <mergeCell ref="N4:O4"/>
    <mergeCell ref="P4:Q4"/>
    <mergeCell ref="D3:D5"/>
    <mergeCell ref="B8:B9"/>
    <mergeCell ref="A10:A17"/>
    <mergeCell ref="B10:B17"/>
    <mergeCell ref="A18:A19"/>
    <mergeCell ref="B18:B19"/>
  </mergeCells>
  <pageMargins left="0.75000000000000011" right="0.75000000000000011" top="1" bottom="1" header="0.5" footer="0.5"/>
  <pageSetup scale="6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topLeftCell="A5" zoomScale="80" zoomScaleNormal="80" workbookViewId="0">
      <pane xSplit="5" ySplit="4" topLeftCell="F12" activePane="bottomRight" state="frozen"/>
      <selection activeCell="A5" sqref="A5"/>
      <selection pane="topRight" activeCell="E5" sqref="E5"/>
      <selection pane="bottomLeft" activeCell="A7" sqref="A7"/>
      <selection pane="bottomRight" activeCell="G17" sqref="G17"/>
    </sheetView>
  </sheetViews>
  <sheetFormatPr baseColWidth="10" defaultColWidth="10.83203125" defaultRowHeight="13" x14ac:dyDescent="0.35"/>
  <cols>
    <col min="1" max="1" width="50.83203125" style="96" customWidth="1"/>
    <col min="2" max="2" width="60.25" style="96" customWidth="1"/>
    <col min="3" max="3" width="11" style="96" customWidth="1"/>
    <col min="4" max="4" width="10.08203125" style="96" customWidth="1"/>
    <col min="5" max="5" width="11.25" style="35" customWidth="1"/>
    <col min="6" max="9" width="10.83203125" style="96" customWidth="1"/>
    <col min="10" max="10" width="9.33203125" style="96" customWidth="1"/>
    <col min="11" max="16384" width="10.83203125" style="97"/>
  </cols>
  <sheetData>
    <row r="1" spans="1:16" ht="13.5" thickBot="1" x14ac:dyDescent="0.4"/>
    <row r="2" spans="1:16" x14ac:dyDescent="0.35">
      <c r="A2" s="131" t="s">
        <v>41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6" x14ac:dyDescent="0.35">
      <c r="A3" s="135"/>
      <c r="B3" s="136"/>
      <c r="C3" s="136"/>
      <c r="D3" s="136"/>
      <c r="E3" s="136"/>
      <c r="F3" s="136"/>
      <c r="G3" s="136"/>
      <c r="H3" s="136"/>
      <c r="I3" s="136"/>
      <c r="J3" s="136"/>
    </row>
    <row r="4" spans="1:16" ht="13.5" thickBot="1" x14ac:dyDescent="0.4">
      <c r="A4" s="137"/>
      <c r="B4" s="138"/>
      <c r="C4" s="138"/>
      <c r="D4" s="138"/>
      <c r="E4" s="138"/>
      <c r="F4" s="138"/>
      <c r="G4" s="138"/>
      <c r="H4" s="138"/>
      <c r="I4" s="138"/>
      <c r="J4" s="138"/>
    </row>
    <row r="5" spans="1:16" x14ac:dyDescent="0.35">
      <c r="A5" s="146" t="s">
        <v>33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6" ht="13.5" thickBot="1" x14ac:dyDescent="0.4">
      <c r="A6" s="148"/>
      <c r="B6" s="149"/>
      <c r="C6" s="149"/>
      <c r="D6" s="149"/>
      <c r="E6" s="149"/>
      <c r="F6" s="149"/>
      <c r="G6" s="149"/>
      <c r="H6" s="149"/>
      <c r="I6" s="149"/>
      <c r="J6" s="149"/>
      <c r="L6" s="34"/>
      <c r="M6" s="34"/>
      <c r="N6" s="34"/>
      <c r="O6" s="34"/>
      <c r="P6" s="34"/>
    </row>
    <row r="7" spans="1:16" ht="26.15" customHeight="1" x14ac:dyDescent="0.35">
      <c r="A7" s="141" t="s">
        <v>2</v>
      </c>
      <c r="B7" s="143" t="s">
        <v>24</v>
      </c>
      <c r="C7" s="90" t="s">
        <v>92</v>
      </c>
      <c r="D7" s="143" t="s">
        <v>35</v>
      </c>
      <c r="E7" s="139" t="s">
        <v>36</v>
      </c>
      <c r="F7" s="145" t="s">
        <v>1</v>
      </c>
      <c r="G7" s="145"/>
      <c r="H7" s="145"/>
      <c r="I7" s="145"/>
      <c r="J7" s="143" t="s">
        <v>6</v>
      </c>
      <c r="L7" s="168"/>
      <c r="M7" s="168"/>
      <c r="N7" s="168"/>
      <c r="O7" s="168"/>
      <c r="P7" s="168"/>
    </row>
    <row r="8" spans="1:16" ht="26.15" customHeight="1" thickBot="1" x14ac:dyDescent="0.4">
      <c r="A8" s="142"/>
      <c r="B8" s="144"/>
      <c r="C8" s="32"/>
      <c r="D8" s="144"/>
      <c r="E8" s="140"/>
      <c r="F8" s="76" t="s">
        <v>8</v>
      </c>
      <c r="G8" s="76" t="s">
        <v>10</v>
      </c>
      <c r="H8" s="76" t="s">
        <v>11</v>
      </c>
      <c r="I8" s="76" t="s">
        <v>9</v>
      </c>
      <c r="J8" s="144"/>
      <c r="L8" s="31"/>
      <c r="M8" s="31"/>
      <c r="N8" s="31"/>
      <c r="O8" s="31"/>
      <c r="P8" s="168"/>
    </row>
    <row r="9" spans="1:16" s="28" customFormat="1" ht="39" x14ac:dyDescent="0.35">
      <c r="A9" s="150" t="s">
        <v>34</v>
      </c>
      <c r="B9" s="30" t="s">
        <v>82</v>
      </c>
      <c r="C9" s="162">
        <v>5</v>
      </c>
      <c r="D9" s="29">
        <f>+E9/5</f>
        <v>80</v>
      </c>
      <c r="E9" s="153">
        <v>400</v>
      </c>
      <c r="F9" s="102">
        <v>80</v>
      </c>
      <c r="G9" s="102"/>
      <c r="H9" s="102"/>
      <c r="I9" s="102"/>
      <c r="J9" s="159">
        <f>SUM(F9:I13)</f>
        <v>432</v>
      </c>
      <c r="L9" s="27"/>
      <c r="M9" s="27"/>
      <c r="N9" s="27"/>
      <c r="O9" s="27"/>
      <c r="P9" s="169"/>
    </row>
    <row r="10" spans="1:16" s="28" customFormat="1" ht="52" x14ac:dyDescent="0.35">
      <c r="A10" s="151"/>
      <c r="B10" s="26" t="s">
        <v>83</v>
      </c>
      <c r="C10" s="163"/>
      <c r="D10" s="29">
        <f>+E9/5</f>
        <v>80</v>
      </c>
      <c r="E10" s="154"/>
      <c r="F10" s="103"/>
      <c r="G10" s="103"/>
      <c r="H10" s="103">
        <v>90</v>
      </c>
      <c r="I10" s="103"/>
      <c r="J10" s="160"/>
      <c r="L10" s="27"/>
      <c r="M10" s="27"/>
      <c r="N10" s="27"/>
      <c r="O10" s="27"/>
      <c r="P10" s="169"/>
    </row>
    <row r="11" spans="1:16" s="28" customFormat="1" ht="39" x14ac:dyDescent="0.35">
      <c r="A11" s="151"/>
      <c r="B11" s="25" t="s">
        <v>84</v>
      </c>
      <c r="C11" s="163"/>
      <c r="D11" s="29">
        <f>+E9/5</f>
        <v>80</v>
      </c>
      <c r="E11" s="154"/>
      <c r="F11" s="103"/>
      <c r="G11" s="103"/>
      <c r="H11" s="103">
        <v>90</v>
      </c>
      <c r="I11" s="103"/>
      <c r="J11" s="160"/>
      <c r="L11" s="27"/>
      <c r="M11" s="27"/>
      <c r="N11" s="27"/>
      <c r="O11" s="27"/>
      <c r="P11" s="169"/>
    </row>
    <row r="12" spans="1:16" s="24" customFormat="1" ht="39" x14ac:dyDescent="0.35">
      <c r="A12" s="151"/>
      <c r="B12" s="25" t="s">
        <v>85</v>
      </c>
      <c r="C12" s="163"/>
      <c r="D12" s="29">
        <f>+E9/5</f>
        <v>80</v>
      </c>
      <c r="E12" s="154"/>
      <c r="F12" s="103"/>
      <c r="G12" s="103"/>
      <c r="H12" s="103">
        <v>92</v>
      </c>
      <c r="I12" s="103"/>
      <c r="J12" s="160"/>
      <c r="L12" s="27"/>
      <c r="M12" s="27"/>
      <c r="N12" s="27"/>
      <c r="O12" s="27"/>
      <c r="P12" s="169"/>
    </row>
    <row r="13" spans="1:16" s="24" customFormat="1" ht="52" x14ac:dyDescent="0.35">
      <c r="A13" s="152"/>
      <c r="B13" s="23" t="s">
        <v>86</v>
      </c>
      <c r="C13" s="164"/>
      <c r="D13" s="29">
        <f>+E9/5</f>
        <v>80</v>
      </c>
      <c r="E13" s="155"/>
      <c r="F13" s="103"/>
      <c r="G13" s="103">
        <v>80</v>
      </c>
      <c r="H13" s="103"/>
      <c r="I13" s="103"/>
      <c r="J13" s="161"/>
      <c r="L13" s="27"/>
      <c r="M13" s="27"/>
      <c r="N13" s="27"/>
      <c r="O13" s="27"/>
      <c r="P13" s="169"/>
    </row>
    <row r="14" spans="1:16" s="28" customFormat="1" ht="52" x14ac:dyDescent="0.35">
      <c r="A14" s="156" t="s">
        <v>39</v>
      </c>
      <c r="B14" s="23" t="s">
        <v>87</v>
      </c>
      <c r="C14" s="165">
        <v>5</v>
      </c>
      <c r="D14" s="22">
        <f>+E14/5</f>
        <v>96</v>
      </c>
      <c r="E14" s="158">
        <v>480</v>
      </c>
      <c r="F14" s="103"/>
      <c r="G14" s="103"/>
      <c r="H14" s="103">
        <v>112</v>
      </c>
      <c r="I14" s="21"/>
      <c r="J14" s="170">
        <f>SUM(F14:I18)</f>
        <v>528</v>
      </c>
      <c r="L14" s="27"/>
      <c r="M14" s="27"/>
      <c r="N14" s="27"/>
      <c r="O14" s="20"/>
      <c r="P14" s="169"/>
    </row>
    <row r="15" spans="1:16" s="24" customFormat="1" ht="52" x14ac:dyDescent="0.35">
      <c r="A15" s="157"/>
      <c r="B15" s="23" t="s">
        <v>88</v>
      </c>
      <c r="C15" s="166"/>
      <c r="D15" s="22">
        <f>+E14/5</f>
        <v>96</v>
      </c>
      <c r="E15" s="154"/>
      <c r="F15" s="103"/>
      <c r="G15" s="103"/>
      <c r="H15" s="103">
        <v>112</v>
      </c>
      <c r="I15" s="19"/>
      <c r="J15" s="160"/>
      <c r="L15" s="27"/>
      <c r="M15" s="27"/>
      <c r="N15" s="27"/>
      <c r="O15" s="20"/>
      <c r="P15" s="169"/>
    </row>
    <row r="16" spans="1:16" s="24" customFormat="1" ht="52" x14ac:dyDescent="0.35">
      <c r="A16" s="157"/>
      <c r="B16" s="23" t="s">
        <v>89</v>
      </c>
      <c r="C16" s="166"/>
      <c r="D16" s="22">
        <f>+E14/5</f>
        <v>96</v>
      </c>
      <c r="E16" s="154"/>
      <c r="F16" s="103"/>
      <c r="H16" s="103"/>
      <c r="I16" s="103">
        <v>80</v>
      </c>
      <c r="J16" s="160"/>
      <c r="L16" s="27"/>
      <c r="M16" s="27"/>
      <c r="N16" s="27"/>
      <c r="O16" s="20"/>
      <c r="P16" s="169"/>
    </row>
    <row r="17" spans="1:16" s="24" customFormat="1" ht="60" customHeight="1" x14ac:dyDescent="0.35">
      <c r="A17" s="157"/>
      <c r="B17" s="23" t="s">
        <v>90</v>
      </c>
      <c r="C17" s="166"/>
      <c r="D17" s="22">
        <f>+E14/5</f>
        <v>96</v>
      </c>
      <c r="E17" s="154"/>
      <c r="F17" s="103"/>
      <c r="G17" s="103"/>
      <c r="H17" s="103">
        <v>112</v>
      </c>
      <c r="I17" s="19"/>
      <c r="J17" s="160"/>
      <c r="L17" s="27"/>
      <c r="M17" s="27"/>
      <c r="N17" s="27"/>
      <c r="O17" s="20"/>
      <c r="P17" s="169"/>
    </row>
    <row r="18" spans="1:16" s="24" customFormat="1" ht="52" x14ac:dyDescent="0.35">
      <c r="A18" s="152"/>
      <c r="B18" s="23" t="s">
        <v>91</v>
      </c>
      <c r="C18" s="167"/>
      <c r="D18" s="22">
        <f>+E14/5</f>
        <v>96</v>
      </c>
      <c r="E18" s="155"/>
      <c r="F18" s="103"/>
      <c r="G18" s="103"/>
      <c r="H18" s="103">
        <v>112</v>
      </c>
      <c r="I18" s="19"/>
      <c r="J18" s="160"/>
      <c r="L18" s="27"/>
      <c r="M18" s="27"/>
      <c r="N18" s="27"/>
      <c r="O18" s="20"/>
      <c r="P18" s="169"/>
    </row>
    <row r="19" spans="1:16" ht="32.15" customHeight="1" thickBot="1" x14ac:dyDescent="0.4">
      <c r="A19" s="18"/>
      <c r="B19" s="17"/>
      <c r="C19" s="33"/>
      <c r="D19" s="17">
        <f t="shared" ref="D19:J19" si="0">SUM(D9:D18)</f>
        <v>880</v>
      </c>
      <c r="E19" s="16">
        <f t="shared" si="0"/>
        <v>880</v>
      </c>
      <c r="F19" s="76">
        <f t="shared" si="0"/>
        <v>80</v>
      </c>
      <c r="G19" s="76">
        <f t="shared" si="0"/>
        <v>80</v>
      </c>
      <c r="H19" s="76">
        <f t="shared" si="0"/>
        <v>720</v>
      </c>
      <c r="I19" s="76">
        <f t="shared" si="0"/>
        <v>80</v>
      </c>
      <c r="J19" s="17">
        <f t="shared" si="0"/>
        <v>960</v>
      </c>
      <c r="L19" s="34"/>
      <c r="M19" s="34"/>
      <c r="N19" s="34"/>
      <c r="O19" s="34"/>
      <c r="P19" s="31"/>
    </row>
    <row r="21" spans="1:16" x14ac:dyDescent="0.35">
      <c r="D21" s="15">
        <f>+D19/6</f>
        <v>146.66666666666666</v>
      </c>
      <c r="E21" s="14" t="s">
        <v>37</v>
      </c>
    </row>
    <row r="22" spans="1:16" x14ac:dyDescent="0.35">
      <c r="D22" s="13">
        <f>+D21/20</f>
        <v>7.333333333333333</v>
      </c>
      <c r="E22" s="14" t="s">
        <v>38</v>
      </c>
    </row>
    <row r="32" spans="1:16" x14ac:dyDescent="0.35">
      <c r="A32" s="99"/>
      <c r="B32" s="99"/>
      <c r="C32" s="99"/>
      <c r="D32" s="99"/>
      <c r="E32" s="12"/>
      <c r="F32" s="99"/>
    </row>
  </sheetData>
  <autoFilter ref="A8:J21" xr:uid="{00000000-0009-0000-0000-000001000000}">
    <sortState xmlns:xlrd2="http://schemas.microsoft.com/office/spreadsheetml/2017/richdata2" ref="A20:I22">
      <sortCondition ref="A8:A20"/>
    </sortState>
  </autoFilter>
  <mergeCells count="20">
    <mergeCell ref="L7:O7"/>
    <mergeCell ref="P7:P8"/>
    <mergeCell ref="P9:P13"/>
    <mergeCell ref="P14:P18"/>
    <mergeCell ref="J14:J18"/>
    <mergeCell ref="A9:A13"/>
    <mergeCell ref="E9:E13"/>
    <mergeCell ref="A14:A18"/>
    <mergeCell ref="E14:E18"/>
    <mergeCell ref="J7:J8"/>
    <mergeCell ref="J9:J13"/>
    <mergeCell ref="C9:C13"/>
    <mergeCell ref="C14:C18"/>
    <mergeCell ref="A2:J4"/>
    <mergeCell ref="E7:E8"/>
    <mergeCell ref="A7:A8"/>
    <mergeCell ref="B7:B8"/>
    <mergeCell ref="D7:D8"/>
    <mergeCell ref="F7:I7"/>
    <mergeCell ref="A5:J6"/>
  </mergeCells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topLeftCell="A16" zoomScale="80" zoomScaleNormal="80" workbookViewId="0">
      <selection activeCell="L31" sqref="L31"/>
    </sheetView>
  </sheetViews>
  <sheetFormatPr baseColWidth="10" defaultColWidth="10.83203125" defaultRowHeight="13" x14ac:dyDescent="0.35"/>
  <cols>
    <col min="1" max="1" width="10.5" style="97" bestFit="1" customWidth="1"/>
    <col min="2" max="6" width="10.83203125" style="97"/>
    <col min="7" max="7" width="3.58203125" style="97" customWidth="1"/>
    <col min="8" max="8" width="10.5" style="97" bestFit="1" customWidth="1"/>
    <col min="9" max="16384" width="10.83203125" style="97"/>
  </cols>
  <sheetData>
    <row r="1" spans="1:13" x14ac:dyDescent="0.35">
      <c r="A1" s="171" t="s">
        <v>51</v>
      </c>
      <c r="B1" s="171"/>
      <c r="C1" s="171"/>
      <c r="D1" s="171"/>
      <c r="E1" s="171"/>
      <c r="F1" s="171"/>
      <c r="H1" s="171" t="s">
        <v>52</v>
      </c>
      <c r="I1" s="171"/>
      <c r="J1" s="171"/>
      <c r="K1" s="171"/>
      <c r="L1" s="171"/>
      <c r="M1" s="171"/>
    </row>
    <row r="2" spans="1:13" s="10" customFormat="1" ht="23.15" customHeight="1" x14ac:dyDescent="0.35">
      <c r="A2" s="11" t="s">
        <v>14</v>
      </c>
      <c r="B2" s="11" t="s">
        <v>15</v>
      </c>
      <c r="C2" s="11" t="s">
        <v>16</v>
      </c>
      <c r="D2" s="11" t="s">
        <v>17</v>
      </c>
      <c r="E2" s="11" t="s">
        <v>18</v>
      </c>
      <c r="F2" s="11" t="s">
        <v>19</v>
      </c>
      <c r="H2" s="11" t="s">
        <v>14</v>
      </c>
      <c r="I2" s="11" t="s">
        <v>15</v>
      </c>
      <c r="J2" s="11" t="s">
        <v>16</v>
      </c>
      <c r="K2" s="11" t="s">
        <v>17</v>
      </c>
      <c r="L2" s="11" t="s">
        <v>18</v>
      </c>
      <c r="M2" s="11" t="s">
        <v>19</v>
      </c>
    </row>
    <row r="3" spans="1:13" s="10" customFormat="1" x14ac:dyDescent="0.35">
      <c r="A3" s="9" t="s">
        <v>43</v>
      </c>
      <c r="B3" s="50" t="s">
        <v>53</v>
      </c>
      <c r="C3" s="50" t="s">
        <v>53</v>
      </c>
      <c r="D3" s="50" t="s">
        <v>53</v>
      </c>
      <c r="E3" s="50" t="s">
        <v>53</v>
      </c>
      <c r="F3" s="50" t="s">
        <v>53</v>
      </c>
      <c r="H3" s="9" t="s">
        <v>43</v>
      </c>
      <c r="I3" s="50" t="s">
        <v>67</v>
      </c>
      <c r="J3" s="50" t="s">
        <v>67</v>
      </c>
      <c r="K3" s="50" t="s">
        <v>67</v>
      </c>
      <c r="L3" s="50" t="s">
        <v>67</v>
      </c>
      <c r="M3" s="50" t="s">
        <v>67</v>
      </c>
    </row>
    <row r="4" spans="1:13" s="10" customFormat="1" x14ac:dyDescent="0.35">
      <c r="A4" s="9" t="s">
        <v>44</v>
      </c>
      <c r="B4" s="50" t="s">
        <v>53</v>
      </c>
      <c r="C4" s="50" t="s">
        <v>53</v>
      </c>
      <c r="D4" s="50" t="s">
        <v>53</v>
      </c>
      <c r="E4" s="50" t="s">
        <v>53</v>
      </c>
      <c r="F4" s="50" t="s">
        <v>53</v>
      </c>
      <c r="H4" s="9" t="s">
        <v>44</v>
      </c>
      <c r="I4" s="50" t="s">
        <v>67</v>
      </c>
      <c r="J4" s="50" t="s">
        <v>67</v>
      </c>
      <c r="K4" s="50" t="s">
        <v>67</v>
      </c>
      <c r="L4" s="50" t="s">
        <v>67</v>
      </c>
      <c r="M4" s="50" t="s">
        <v>67</v>
      </c>
    </row>
    <row r="5" spans="1:13" s="10" customFormat="1" x14ac:dyDescent="0.35">
      <c r="A5" s="9" t="s">
        <v>45</v>
      </c>
      <c r="B5" s="50" t="s">
        <v>53</v>
      </c>
      <c r="C5" s="50" t="s">
        <v>53</v>
      </c>
      <c r="D5" s="50" t="s">
        <v>53</v>
      </c>
      <c r="E5" s="50" t="s">
        <v>53</v>
      </c>
      <c r="F5" s="50" t="s">
        <v>53</v>
      </c>
      <c r="H5" s="9" t="s">
        <v>45</v>
      </c>
      <c r="I5" s="50" t="s">
        <v>67</v>
      </c>
      <c r="J5" s="50" t="s">
        <v>67</v>
      </c>
      <c r="K5" s="50" t="s">
        <v>67</v>
      </c>
      <c r="L5" s="50" t="s">
        <v>67</v>
      </c>
      <c r="M5" s="50" t="s">
        <v>67</v>
      </c>
    </row>
    <row r="6" spans="1:13" s="10" customFormat="1" x14ac:dyDescent="0.35">
      <c r="A6" s="9" t="s">
        <v>46</v>
      </c>
      <c r="B6" s="50" t="s">
        <v>53</v>
      </c>
      <c r="C6" s="50" t="s">
        <v>53</v>
      </c>
      <c r="D6" s="50" t="s">
        <v>53</v>
      </c>
      <c r="E6" s="50" t="s">
        <v>53</v>
      </c>
      <c r="F6" s="50" t="s">
        <v>53</v>
      </c>
      <c r="H6" s="9" t="s">
        <v>46</v>
      </c>
      <c r="I6" s="50" t="s">
        <v>67</v>
      </c>
      <c r="J6" s="50" t="s">
        <v>67</v>
      </c>
      <c r="K6" s="50" t="s">
        <v>67</v>
      </c>
      <c r="L6" s="50" t="s">
        <v>67</v>
      </c>
      <c r="M6" s="50" t="s">
        <v>67</v>
      </c>
    </row>
    <row r="7" spans="1:13" s="10" customFormat="1" x14ac:dyDescent="0.35">
      <c r="A7" s="9" t="s">
        <v>47</v>
      </c>
      <c r="B7" s="50" t="s">
        <v>53</v>
      </c>
      <c r="C7" s="50" t="s">
        <v>53</v>
      </c>
      <c r="D7" s="50" t="s">
        <v>53</v>
      </c>
      <c r="E7" s="50" t="s">
        <v>53</v>
      </c>
      <c r="F7" s="50" t="s">
        <v>53</v>
      </c>
      <c r="H7" s="9" t="s">
        <v>47</v>
      </c>
      <c r="I7" s="50" t="s">
        <v>67</v>
      </c>
      <c r="J7" s="50" t="s">
        <v>67</v>
      </c>
      <c r="K7" s="50" t="s">
        <v>67</v>
      </c>
      <c r="L7" s="50" t="s">
        <v>67</v>
      </c>
      <c r="M7" s="50" t="s">
        <v>67</v>
      </c>
    </row>
    <row r="8" spans="1:13" s="10" customFormat="1" x14ac:dyDescent="0.35">
      <c r="A8" s="9" t="s">
        <v>48</v>
      </c>
      <c r="B8" s="50" t="s">
        <v>53</v>
      </c>
      <c r="C8" s="50" t="s">
        <v>53</v>
      </c>
      <c r="D8" s="50" t="s">
        <v>53</v>
      </c>
      <c r="E8" s="50" t="s">
        <v>53</v>
      </c>
      <c r="F8" s="50" t="s">
        <v>53</v>
      </c>
      <c r="H8" s="9" t="s">
        <v>48</v>
      </c>
      <c r="I8" s="50" t="s">
        <v>67</v>
      </c>
      <c r="J8" s="50" t="s">
        <v>67</v>
      </c>
      <c r="K8" s="50" t="s">
        <v>67</v>
      </c>
      <c r="L8" s="50" t="s">
        <v>67</v>
      </c>
      <c r="M8" s="50" t="s">
        <v>67</v>
      </c>
    </row>
    <row r="9" spans="1:13" s="10" customFormat="1" x14ac:dyDescent="0.35">
      <c r="A9" s="9" t="s">
        <v>49</v>
      </c>
      <c r="B9" s="50" t="s">
        <v>53</v>
      </c>
      <c r="C9" s="50" t="s">
        <v>53</v>
      </c>
      <c r="D9" s="50" t="s">
        <v>53</v>
      </c>
      <c r="E9" s="50" t="s">
        <v>53</v>
      </c>
      <c r="F9" s="50" t="s">
        <v>53</v>
      </c>
      <c r="H9" s="9" t="s">
        <v>49</v>
      </c>
      <c r="I9" s="50" t="s">
        <v>67</v>
      </c>
      <c r="J9" s="50" t="s">
        <v>67</v>
      </c>
      <c r="K9" s="50" t="s">
        <v>67</v>
      </c>
      <c r="L9" s="50" t="s">
        <v>67</v>
      </c>
      <c r="M9" s="50" t="s">
        <v>67</v>
      </c>
    </row>
    <row r="10" spans="1:13" s="10" customFormat="1" x14ac:dyDescent="0.35">
      <c r="A10" s="9" t="s">
        <v>50</v>
      </c>
      <c r="B10" s="50" t="s">
        <v>53</v>
      </c>
      <c r="C10" s="50" t="s">
        <v>53</v>
      </c>
      <c r="D10" s="50" t="s">
        <v>53</v>
      </c>
      <c r="E10" s="50" t="s">
        <v>53</v>
      </c>
      <c r="F10" s="50" t="s">
        <v>53</v>
      </c>
      <c r="H10" s="9" t="s">
        <v>50</v>
      </c>
      <c r="I10" s="50" t="s">
        <v>67</v>
      </c>
      <c r="J10" s="50" t="s">
        <v>67</v>
      </c>
      <c r="K10" s="50" t="s">
        <v>67</v>
      </c>
      <c r="L10" s="50" t="s">
        <v>67</v>
      </c>
      <c r="M10" s="50" t="s">
        <v>67</v>
      </c>
    </row>
    <row r="11" spans="1:13" ht="23.15" customHeight="1" x14ac:dyDescent="0.35"/>
    <row r="12" spans="1:13" ht="23.15" customHeight="1" x14ac:dyDescent="0.35">
      <c r="A12" s="171" t="s">
        <v>77</v>
      </c>
      <c r="B12" s="171"/>
      <c r="C12" s="171"/>
      <c r="D12" s="171"/>
      <c r="E12" s="171"/>
      <c r="F12" s="171"/>
      <c r="H12" s="171" t="s">
        <v>78</v>
      </c>
      <c r="I12" s="171"/>
      <c r="J12" s="171"/>
      <c r="K12" s="171"/>
      <c r="L12" s="171"/>
      <c r="M12" s="171"/>
    </row>
    <row r="13" spans="1:13" ht="23.15" customHeight="1" x14ac:dyDescent="0.35">
      <c r="A13" s="11" t="s">
        <v>14</v>
      </c>
      <c r="B13" s="11" t="s">
        <v>15</v>
      </c>
      <c r="C13" s="11" t="s">
        <v>16</v>
      </c>
      <c r="D13" s="11" t="s">
        <v>17</v>
      </c>
      <c r="E13" s="11" t="s">
        <v>18</v>
      </c>
      <c r="F13" s="11" t="s">
        <v>19</v>
      </c>
      <c r="G13" s="10"/>
      <c r="H13" s="11" t="s">
        <v>14</v>
      </c>
      <c r="I13" s="11" t="s">
        <v>15</v>
      </c>
      <c r="J13" s="11" t="s">
        <v>16</v>
      </c>
      <c r="K13" s="11" t="s">
        <v>17</v>
      </c>
      <c r="L13" s="11" t="s">
        <v>18</v>
      </c>
      <c r="M13" s="11" t="s">
        <v>19</v>
      </c>
    </row>
    <row r="14" spans="1:13" x14ac:dyDescent="0.35">
      <c r="A14" s="9" t="s">
        <v>43</v>
      </c>
      <c r="B14" s="50" t="s">
        <v>66</v>
      </c>
      <c r="C14" s="50" t="s">
        <v>66</v>
      </c>
      <c r="D14" s="50" t="s">
        <v>66</v>
      </c>
      <c r="E14" s="50" t="s">
        <v>66</v>
      </c>
      <c r="F14" s="50" t="s">
        <v>66</v>
      </c>
      <c r="G14" s="10"/>
      <c r="H14" s="9" t="s">
        <v>43</v>
      </c>
      <c r="I14" s="50" t="s">
        <v>66</v>
      </c>
      <c r="J14" s="50" t="s">
        <v>66</v>
      </c>
      <c r="K14" s="50" t="s">
        <v>66</v>
      </c>
      <c r="L14" s="50" t="s">
        <v>66</v>
      </c>
      <c r="M14" s="50" t="s">
        <v>66</v>
      </c>
    </row>
    <row r="15" spans="1:13" x14ac:dyDescent="0.35">
      <c r="A15" s="9" t="s">
        <v>44</v>
      </c>
      <c r="B15" s="50" t="s">
        <v>68</v>
      </c>
      <c r="C15" s="50" t="s">
        <v>68</v>
      </c>
      <c r="D15" s="50" t="s">
        <v>68</v>
      </c>
      <c r="E15" s="50" t="s">
        <v>68</v>
      </c>
      <c r="F15" s="50" t="s">
        <v>68</v>
      </c>
      <c r="G15" s="10"/>
      <c r="H15" s="9" t="s">
        <v>44</v>
      </c>
      <c r="I15" s="50" t="s">
        <v>68</v>
      </c>
      <c r="J15" s="50" t="s">
        <v>68</v>
      </c>
      <c r="K15" s="50" t="s">
        <v>68</v>
      </c>
      <c r="L15" s="50" t="s">
        <v>68</v>
      </c>
      <c r="M15" s="50" t="s">
        <v>68</v>
      </c>
    </row>
    <row r="16" spans="1:13" x14ac:dyDescent="0.35">
      <c r="A16" s="9" t="s">
        <v>45</v>
      </c>
      <c r="B16" s="50" t="s">
        <v>69</v>
      </c>
      <c r="C16" s="50" t="s">
        <v>69</v>
      </c>
      <c r="D16" s="50" t="s">
        <v>69</v>
      </c>
      <c r="E16" s="50" t="s">
        <v>69</v>
      </c>
      <c r="F16" s="50" t="s">
        <v>69</v>
      </c>
      <c r="G16" s="10"/>
      <c r="H16" s="9" t="s">
        <v>45</v>
      </c>
      <c r="I16" s="50" t="s">
        <v>69</v>
      </c>
      <c r="J16" s="50" t="s">
        <v>69</v>
      </c>
      <c r="K16" s="50" t="s">
        <v>69</v>
      </c>
      <c r="L16" s="50" t="s">
        <v>69</v>
      </c>
      <c r="M16" s="50" t="s">
        <v>69</v>
      </c>
    </row>
    <row r="17" spans="1:13" x14ac:dyDescent="0.35">
      <c r="A17" s="9" t="s">
        <v>46</v>
      </c>
      <c r="B17" s="50" t="s">
        <v>70</v>
      </c>
      <c r="C17" s="50" t="s">
        <v>70</v>
      </c>
      <c r="D17" s="50" t="s">
        <v>70</v>
      </c>
      <c r="E17" s="50" t="s">
        <v>70</v>
      </c>
      <c r="F17" s="50" t="s">
        <v>70</v>
      </c>
      <c r="G17" s="10"/>
      <c r="H17" s="9" t="s">
        <v>46</v>
      </c>
      <c r="I17" s="50" t="s">
        <v>70</v>
      </c>
      <c r="J17" s="50" t="s">
        <v>70</v>
      </c>
      <c r="K17" s="50" t="s">
        <v>70</v>
      </c>
      <c r="L17" s="50" t="s">
        <v>70</v>
      </c>
      <c r="M17" s="50" t="s">
        <v>70</v>
      </c>
    </row>
    <row r="18" spans="1:13" x14ac:dyDescent="0.35">
      <c r="A18" s="9" t="s">
        <v>47</v>
      </c>
      <c r="B18" s="50" t="s">
        <v>70</v>
      </c>
      <c r="C18" s="50" t="s">
        <v>70</v>
      </c>
      <c r="D18" s="50" t="s">
        <v>71</v>
      </c>
      <c r="E18" s="50" t="s">
        <v>71</v>
      </c>
      <c r="F18" s="50" t="s">
        <v>71</v>
      </c>
      <c r="H18" s="9" t="s">
        <v>47</v>
      </c>
      <c r="I18" s="50" t="s">
        <v>70</v>
      </c>
      <c r="J18" s="50" t="s">
        <v>71</v>
      </c>
      <c r="K18" s="50" t="s">
        <v>71</v>
      </c>
      <c r="L18" s="50" t="s">
        <v>71</v>
      </c>
      <c r="M18" s="50" t="s">
        <v>71</v>
      </c>
    </row>
    <row r="19" spans="1:13" x14ac:dyDescent="0.35">
      <c r="A19" s="9" t="s">
        <v>48</v>
      </c>
      <c r="B19" s="50" t="s">
        <v>71</v>
      </c>
      <c r="C19" s="50" t="s">
        <v>71</v>
      </c>
      <c r="D19" s="50" t="s">
        <v>71</v>
      </c>
      <c r="E19" s="50" t="s">
        <v>72</v>
      </c>
      <c r="F19" s="50" t="s">
        <v>72</v>
      </c>
      <c r="G19" s="8"/>
      <c r="H19" s="9" t="s">
        <v>48</v>
      </c>
      <c r="I19" s="50" t="s">
        <v>71</v>
      </c>
      <c r="J19" s="50" t="s">
        <v>71</v>
      </c>
      <c r="K19" s="50" t="s">
        <v>71</v>
      </c>
      <c r="L19" s="50" t="s">
        <v>72</v>
      </c>
      <c r="M19" s="50" t="s">
        <v>72</v>
      </c>
    </row>
    <row r="20" spans="1:13" x14ac:dyDescent="0.35">
      <c r="A20" s="9" t="s">
        <v>49</v>
      </c>
      <c r="B20" s="50" t="s">
        <v>72</v>
      </c>
      <c r="C20" s="50" t="s">
        <v>72</v>
      </c>
      <c r="D20" s="50" t="s">
        <v>72</v>
      </c>
      <c r="E20" s="50" t="s">
        <v>72</v>
      </c>
      <c r="F20" s="50" t="s">
        <v>73</v>
      </c>
      <c r="G20" s="7"/>
      <c r="H20" s="9" t="s">
        <v>49</v>
      </c>
      <c r="I20" s="50" t="s">
        <v>72</v>
      </c>
      <c r="J20" s="50" t="s">
        <v>72</v>
      </c>
      <c r="K20" s="50" t="s">
        <v>72</v>
      </c>
      <c r="L20" s="50" t="s">
        <v>72</v>
      </c>
      <c r="M20" s="50" t="s">
        <v>73</v>
      </c>
    </row>
    <row r="21" spans="1:13" x14ac:dyDescent="0.35">
      <c r="A21" s="6" t="s">
        <v>50</v>
      </c>
      <c r="B21" s="50" t="s">
        <v>73</v>
      </c>
      <c r="C21" s="50" t="s">
        <v>73</v>
      </c>
      <c r="D21" s="50" t="s">
        <v>73</v>
      </c>
      <c r="E21" s="50" t="s">
        <v>73</v>
      </c>
      <c r="F21" s="50" t="s">
        <v>73</v>
      </c>
      <c r="G21" s="7"/>
      <c r="H21" s="6" t="s">
        <v>50</v>
      </c>
      <c r="I21" s="50" t="s">
        <v>73</v>
      </c>
      <c r="J21" s="50" t="s">
        <v>73</v>
      </c>
      <c r="K21" s="50" t="s">
        <v>73</v>
      </c>
      <c r="L21" s="50" t="s">
        <v>73</v>
      </c>
      <c r="M21" s="50" t="s">
        <v>73</v>
      </c>
    </row>
    <row r="22" spans="1:13" s="4" customFormat="1" ht="23.15" customHeight="1" x14ac:dyDescent="0.35">
      <c r="A22" s="5"/>
      <c r="B22" s="27"/>
      <c r="C22" s="27"/>
      <c r="D22" s="27"/>
      <c r="E22" s="27"/>
      <c r="F22" s="27"/>
      <c r="G22" s="27"/>
      <c r="H22" s="5"/>
      <c r="I22" s="27"/>
      <c r="J22" s="27"/>
      <c r="K22" s="27"/>
      <c r="L22" s="27"/>
      <c r="M22" s="27"/>
    </row>
    <row r="23" spans="1:13" s="4" customFormat="1" ht="23.15" customHeight="1" x14ac:dyDescent="0.35">
      <c r="A23" s="171" t="s">
        <v>79</v>
      </c>
      <c r="B23" s="171"/>
      <c r="C23" s="171"/>
      <c r="D23" s="171"/>
      <c r="E23" s="171"/>
      <c r="F23" s="171"/>
      <c r="G23" s="27"/>
      <c r="H23" s="171" t="s">
        <v>80</v>
      </c>
      <c r="I23" s="171"/>
      <c r="J23" s="171"/>
      <c r="K23" s="171"/>
      <c r="L23" s="171"/>
      <c r="M23" s="171"/>
    </row>
    <row r="24" spans="1:13" s="4" customFormat="1" ht="23.15" customHeight="1" x14ac:dyDescent="0.35">
      <c r="A24" s="11" t="s">
        <v>14</v>
      </c>
      <c r="B24" s="11" t="s">
        <v>15</v>
      </c>
      <c r="C24" s="11" t="s">
        <v>16</v>
      </c>
      <c r="D24" s="11" t="s">
        <v>17</v>
      </c>
      <c r="E24" s="11" t="s">
        <v>18</v>
      </c>
      <c r="F24" s="11" t="s">
        <v>19</v>
      </c>
      <c r="G24" s="27"/>
      <c r="H24" s="11" t="s">
        <v>14</v>
      </c>
      <c r="I24" s="11" t="s">
        <v>15</v>
      </c>
      <c r="J24" s="11" t="s">
        <v>16</v>
      </c>
      <c r="K24" s="11" t="s">
        <v>17</v>
      </c>
      <c r="L24" s="11" t="s">
        <v>18</v>
      </c>
      <c r="M24" s="11" t="s">
        <v>19</v>
      </c>
    </row>
    <row r="25" spans="1:13" x14ac:dyDescent="0.35">
      <c r="A25" s="9" t="s">
        <v>43</v>
      </c>
      <c r="B25" s="50" t="s">
        <v>66</v>
      </c>
      <c r="C25" s="50" t="s">
        <v>66</v>
      </c>
      <c r="D25" s="50" t="s">
        <v>66</v>
      </c>
      <c r="E25" s="50" t="s">
        <v>66</v>
      </c>
      <c r="F25" s="50" t="s">
        <v>66</v>
      </c>
      <c r="H25" s="9" t="s">
        <v>43</v>
      </c>
      <c r="I25" s="50" t="s">
        <v>66</v>
      </c>
      <c r="J25" s="50" t="s">
        <v>66</v>
      </c>
      <c r="K25" s="50" t="s">
        <v>66</v>
      </c>
      <c r="L25" s="50" t="s">
        <v>66</v>
      </c>
      <c r="M25" s="50" t="s">
        <v>66</v>
      </c>
    </row>
    <row r="26" spans="1:13" x14ac:dyDescent="0.35">
      <c r="A26" s="9" t="s">
        <v>44</v>
      </c>
      <c r="B26" s="50" t="s">
        <v>68</v>
      </c>
      <c r="C26" s="50" t="s">
        <v>68</v>
      </c>
      <c r="D26" s="50" t="s">
        <v>68</v>
      </c>
      <c r="E26" s="50" t="s">
        <v>68</v>
      </c>
      <c r="F26" s="50" t="s">
        <v>68</v>
      </c>
      <c r="H26" s="9" t="s">
        <v>44</v>
      </c>
      <c r="I26" s="50" t="s">
        <v>68</v>
      </c>
      <c r="J26" s="50" t="s">
        <v>68</v>
      </c>
      <c r="K26" s="50" t="s">
        <v>68</v>
      </c>
      <c r="L26" s="50" t="s">
        <v>68</v>
      </c>
      <c r="M26" s="50" t="s">
        <v>68</v>
      </c>
    </row>
    <row r="27" spans="1:13" x14ac:dyDescent="0.35">
      <c r="A27" s="9" t="s">
        <v>45</v>
      </c>
      <c r="B27" s="50" t="s">
        <v>69</v>
      </c>
      <c r="C27" s="50" t="s">
        <v>69</v>
      </c>
      <c r="D27" s="50" t="s">
        <v>69</v>
      </c>
      <c r="E27" s="50" t="s">
        <v>69</v>
      </c>
      <c r="F27" s="50" t="s">
        <v>69</v>
      </c>
      <c r="H27" s="9" t="s">
        <v>45</v>
      </c>
      <c r="I27" s="50" t="s">
        <v>69</v>
      </c>
      <c r="J27" s="50" t="s">
        <v>69</v>
      </c>
      <c r="K27" s="50" t="s">
        <v>69</v>
      </c>
      <c r="L27" s="50" t="s">
        <v>69</v>
      </c>
      <c r="M27" s="50" t="s">
        <v>69</v>
      </c>
    </row>
    <row r="28" spans="1:13" x14ac:dyDescent="0.35">
      <c r="A28" s="9" t="s">
        <v>46</v>
      </c>
      <c r="B28" s="50" t="s">
        <v>70</v>
      </c>
      <c r="C28" s="50" t="s">
        <v>70</v>
      </c>
      <c r="D28" s="50" t="s">
        <v>70</v>
      </c>
      <c r="E28" s="50" t="s">
        <v>70</v>
      </c>
      <c r="F28" s="50" t="s">
        <v>70</v>
      </c>
      <c r="H28" s="9" t="s">
        <v>46</v>
      </c>
      <c r="I28" s="50" t="s">
        <v>70</v>
      </c>
      <c r="J28" s="50" t="s">
        <v>70</v>
      </c>
      <c r="K28" s="50" t="s">
        <v>70</v>
      </c>
      <c r="L28" s="50" t="s">
        <v>70</v>
      </c>
      <c r="M28" s="50" t="s">
        <v>70</v>
      </c>
    </row>
    <row r="29" spans="1:13" x14ac:dyDescent="0.35">
      <c r="A29" s="9" t="s">
        <v>47</v>
      </c>
      <c r="B29" s="50" t="s">
        <v>70</v>
      </c>
      <c r="C29" s="50" t="s">
        <v>71</v>
      </c>
      <c r="D29" s="50" t="s">
        <v>71</v>
      </c>
      <c r="E29" s="50" t="s">
        <v>71</v>
      </c>
      <c r="F29" s="50" t="s">
        <v>71</v>
      </c>
      <c r="H29" s="9" t="s">
        <v>47</v>
      </c>
      <c r="I29" s="50" t="s">
        <v>70</v>
      </c>
      <c r="J29" s="50" t="s">
        <v>71</v>
      </c>
      <c r="K29" s="50" t="s">
        <v>71</v>
      </c>
      <c r="L29" s="50" t="s">
        <v>71</v>
      </c>
      <c r="M29" s="50" t="s">
        <v>71</v>
      </c>
    </row>
    <row r="30" spans="1:13" x14ac:dyDescent="0.35">
      <c r="A30" s="9" t="s">
        <v>48</v>
      </c>
      <c r="B30" s="50" t="s">
        <v>71</v>
      </c>
      <c r="C30" s="50" t="s">
        <v>71</v>
      </c>
      <c r="D30" s="50" t="s">
        <v>72</v>
      </c>
      <c r="E30" s="50" t="s">
        <v>72</v>
      </c>
      <c r="F30" s="50" t="s">
        <v>72</v>
      </c>
      <c r="H30" s="9" t="s">
        <v>48</v>
      </c>
      <c r="I30" s="50" t="s">
        <v>71</v>
      </c>
      <c r="J30" s="50" t="s">
        <v>71</v>
      </c>
      <c r="K30" s="50" t="s">
        <v>72</v>
      </c>
      <c r="L30" s="50" t="s">
        <v>72</v>
      </c>
      <c r="M30" s="50" t="s">
        <v>72</v>
      </c>
    </row>
    <row r="31" spans="1:13" x14ac:dyDescent="0.35">
      <c r="A31" s="9" t="s">
        <v>49</v>
      </c>
      <c r="B31" s="50" t="s">
        <v>72</v>
      </c>
      <c r="C31" s="50" t="s">
        <v>72</v>
      </c>
      <c r="D31" s="50" t="s">
        <v>72</v>
      </c>
      <c r="E31" s="50" t="s">
        <v>72</v>
      </c>
      <c r="F31" s="50" t="s">
        <v>73</v>
      </c>
      <c r="H31" s="9" t="s">
        <v>49</v>
      </c>
      <c r="I31" s="50" t="s">
        <v>72</v>
      </c>
      <c r="J31" s="50" t="s">
        <v>72</v>
      </c>
      <c r="K31" s="50" t="s">
        <v>72</v>
      </c>
      <c r="L31" s="50" t="s">
        <v>73</v>
      </c>
      <c r="M31" s="50" t="s">
        <v>73</v>
      </c>
    </row>
    <row r="32" spans="1:13" x14ac:dyDescent="0.35">
      <c r="A32" s="6" t="s">
        <v>50</v>
      </c>
      <c r="B32" s="50" t="s">
        <v>73</v>
      </c>
      <c r="C32" s="50" t="s">
        <v>73</v>
      </c>
      <c r="D32" s="50" t="s">
        <v>73</v>
      </c>
      <c r="E32" s="50" t="s">
        <v>73</v>
      </c>
      <c r="F32" s="50" t="s">
        <v>73</v>
      </c>
      <c r="H32" s="6" t="s">
        <v>50</v>
      </c>
      <c r="I32" s="50" t="s">
        <v>73</v>
      </c>
      <c r="J32" s="50" t="s">
        <v>73</v>
      </c>
      <c r="K32" s="50" t="s">
        <v>73</v>
      </c>
      <c r="L32" s="50" t="s">
        <v>73</v>
      </c>
      <c r="M32" s="50" t="s">
        <v>73</v>
      </c>
    </row>
    <row r="33" spans="1:13" ht="23.15" customHeight="1" x14ac:dyDescent="0.35"/>
    <row r="34" spans="1:13" ht="23.15" customHeight="1" x14ac:dyDescent="0.35">
      <c r="A34" s="171" t="s">
        <v>76</v>
      </c>
      <c r="B34" s="171"/>
      <c r="C34" s="171"/>
      <c r="D34" s="171"/>
      <c r="E34" s="171"/>
      <c r="F34" s="171"/>
      <c r="H34" s="171" t="s">
        <v>75</v>
      </c>
      <c r="I34" s="171"/>
      <c r="J34" s="171"/>
      <c r="K34" s="171"/>
      <c r="L34" s="171"/>
      <c r="M34" s="171"/>
    </row>
    <row r="35" spans="1:13" ht="23.15" customHeight="1" x14ac:dyDescent="0.35">
      <c r="A35" s="11" t="s">
        <v>14</v>
      </c>
      <c r="B35" s="11" t="s">
        <v>15</v>
      </c>
      <c r="C35" s="11" t="s">
        <v>16</v>
      </c>
      <c r="D35" s="11" t="s">
        <v>17</v>
      </c>
      <c r="E35" s="11" t="s">
        <v>18</v>
      </c>
      <c r="F35" s="11" t="s">
        <v>19</v>
      </c>
      <c r="H35" s="11" t="s">
        <v>14</v>
      </c>
      <c r="I35" s="11" t="s">
        <v>15</v>
      </c>
      <c r="J35" s="11" t="s">
        <v>16</v>
      </c>
      <c r="K35" s="11" t="s">
        <v>17</v>
      </c>
      <c r="L35" s="11" t="s">
        <v>18</v>
      </c>
      <c r="M35" s="11" t="s">
        <v>19</v>
      </c>
    </row>
    <row r="36" spans="1:13" x14ac:dyDescent="0.35">
      <c r="A36" s="9" t="s">
        <v>43</v>
      </c>
      <c r="B36" s="50" t="s">
        <v>66</v>
      </c>
      <c r="C36" s="50" t="s">
        <v>66</v>
      </c>
      <c r="D36" s="50" t="s">
        <v>66</v>
      </c>
      <c r="E36" s="50" t="s">
        <v>66</v>
      </c>
      <c r="F36" s="50" t="s">
        <v>66</v>
      </c>
      <c r="H36" s="9" t="s">
        <v>43</v>
      </c>
      <c r="I36" s="50" t="s">
        <v>74</v>
      </c>
      <c r="J36" s="50" t="s">
        <v>74</v>
      </c>
      <c r="K36" s="50" t="s">
        <v>74</v>
      </c>
      <c r="L36" s="50" t="s">
        <v>74</v>
      </c>
      <c r="M36" s="50" t="s">
        <v>74</v>
      </c>
    </row>
    <row r="37" spans="1:13" x14ac:dyDescent="0.35">
      <c r="A37" s="9" t="s">
        <v>44</v>
      </c>
      <c r="B37" s="50" t="s">
        <v>68</v>
      </c>
      <c r="C37" s="50" t="s">
        <v>68</v>
      </c>
      <c r="D37" s="50" t="s">
        <v>68</v>
      </c>
      <c r="E37" s="50" t="s">
        <v>68</v>
      </c>
      <c r="F37" s="50" t="s">
        <v>68</v>
      </c>
      <c r="H37" s="9" t="s">
        <v>44</v>
      </c>
      <c r="I37" s="50" t="s">
        <v>74</v>
      </c>
      <c r="J37" s="50" t="s">
        <v>74</v>
      </c>
      <c r="K37" s="50" t="s">
        <v>74</v>
      </c>
      <c r="L37" s="50" t="s">
        <v>74</v>
      </c>
      <c r="M37" s="50" t="s">
        <v>74</v>
      </c>
    </row>
    <row r="38" spans="1:13" x14ac:dyDescent="0.35">
      <c r="A38" s="9" t="s">
        <v>45</v>
      </c>
      <c r="B38" s="50" t="s">
        <v>69</v>
      </c>
      <c r="C38" s="50" t="s">
        <v>69</v>
      </c>
      <c r="D38" s="50" t="s">
        <v>69</v>
      </c>
      <c r="E38" s="50" t="s">
        <v>69</v>
      </c>
      <c r="F38" s="50" t="s">
        <v>69</v>
      </c>
      <c r="H38" s="9" t="s">
        <v>45</v>
      </c>
      <c r="I38" s="50" t="s">
        <v>74</v>
      </c>
      <c r="J38" s="50" t="s">
        <v>74</v>
      </c>
      <c r="K38" s="50" t="s">
        <v>74</v>
      </c>
      <c r="L38" s="50" t="s">
        <v>74</v>
      </c>
      <c r="M38" s="50" t="s">
        <v>74</v>
      </c>
    </row>
    <row r="39" spans="1:13" x14ac:dyDescent="0.35">
      <c r="A39" s="9" t="s">
        <v>46</v>
      </c>
      <c r="B39" s="50" t="s">
        <v>69</v>
      </c>
      <c r="C39" s="50" t="s">
        <v>70</v>
      </c>
      <c r="D39" s="50" t="s">
        <v>70</v>
      </c>
      <c r="E39" s="50" t="s">
        <v>70</v>
      </c>
      <c r="F39" s="50" t="s">
        <v>70</v>
      </c>
      <c r="H39" s="9" t="s">
        <v>46</v>
      </c>
      <c r="I39" s="50" t="s">
        <v>74</v>
      </c>
      <c r="J39" s="50" t="s">
        <v>74</v>
      </c>
      <c r="K39" s="50" t="s">
        <v>74</v>
      </c>
      <c r="L39" s="50" t="s">
        <v>74</v>
      </c>
      <c r="M39" s="50" t="s">
        <v>74</v>
      </c>
    </row>
    <row r="40" spans="1:13" x14ac:dyDescent="0.35">
      <c r="A40" s="9" t="s">
        <v>47</v>
      </c>
      <c r="B40" s="50" t="s">
        <v>70</v>
      </c>
      <c r="C40" s="50" t="s">
        <v>70</v>
      </c>
      <c r="D40" s="50" t="s">
        <v>71</v>
      </c>
      <c r="E40" s="50" t="s">
        <v>71</v>
      </c>
      <c r="F40" s="50" t="s">
        <v>71</v>
      </c>
      <c r="H40" s="9" t="s">
        <v>47</v>
      </c>
      <c r="I40" s="50" t="s">
        <v>74</v>
      </c>
      <c r="J40" s="50" t="s">
        <v>74</v>
      </c>
      <c r="K40" s="50" t="s">
        <v>74</v>
      </c>
      <c r="L40" s="50" t="s">
        <v>74</v>
      </c>
      <c r="M40" s="50" t="s">
        <v>74</v>
      </c>
    </row>
    <row r="41" spans="1:13" x14ac:dyDescent="0.35">
      <c r="A41" s="9" t="s">
        <v>48</v>
      </c>
      <c r="B41" s="50" t="s">
        <v>71</v>
      </c>
      <c r="C41" s="50" t="s">
        <v>71</v>
      </c>
      <c r="D41" s="50" t="s">
        <v>71</v>
      </c>
      <c r="E41" s="50" t="s">
        <v>72</v>
      </c>
      <c r="F41" s="50" t="s">
        <v>72</v>
      </c>
      <c r="H41" s="9" t="s">
        <v>48</v>
      </c>
      <c r="I41" s="50" t="s">
        <v>74</v>
      </c>
      <c r="J41" s="50" t="s">
        <v>74</v>
      </c>
      <c r="K41" s="50" t="s">
        <v>74</v>
      </c>
      <c r="L41" s="50" t="s">
        <v>74</v>
      </c>
      <c r="M41" s="50" t="s">
        <v>74</v>
      </c>
    </row>
    <row r="42" spans="1:13" x14ac:dyDescent="0.35">
      <c r="A42" s="9" t="s">
        <v>49</v>
      </c>
      <c r="B42" s="50" t="s">
        <v>72</v>
      </c>
      <c r="C42" s="50" t="s">
        <v>72</v>
      </c>
      <c r="D42" s="50" t="s">
        <v>72</v>
      </c>
      <c r="E42" s="50" t="s">
        <v>72</v>
      </c>
      <c r="F42" s="50" t="s">
        <v>73</v>
      </c>
      <c r="H42" s="9" t="s">
        <v>49</v>
      </c>
      <c r="I42" s="50" t="s">
        <v>74</v>
      </c>
      <c r="J42" s="50" t="s">
        <v>74</v>
      </c>
      <c r="K42" s="50" t="s">
        <v>74</v>
      </c>
      <c r="L42" s="50" t="s">
        <v>74</v>
      </c>
      <c r="M42" s="50" t="s">
        <v>74</v>
      </c>
    </row>
    <row r="43" spans="1:13" x14ac:dyDescent="0.35">
      <c r="A43" s="6" t="s">
        <v>50</v>
      </c>
      <c r="B43" s="50" t="s">
        <v>73</v>
      </c>
      <c r="C43" s="50" t="s">
        <v>73</v>
      </c>
      <c r="D43" s="50" t="s">
        <v>73</v>
      </c>
      <c r="E43" s="50" t="s">
        <v>73</v>
      </c>
      <c r="F43" s="50" t="s">
        <v>73</v>
      </c>
      <c r="H43" s="6" t="s">
        <v>50</v>
      </c>
      <c r="I43" s="50" t="s">
        <v>74</v>
      </c>
      <c r="J43" s="50" t="s">
        <v>74</v>
      </c>
      <c r="K43" s="50" t="s">
        <v>74</v>
      </c>
      <c r="L43" s="50" t="s">
        <v>74</v>
      </c>
      <c r="M43" s="50" t="s">
        <v>74</v>
      </c>
    </row>
    <row r="44" spans="1:13" ht="23.15" customHeight="1" x14ac:dyDescent="0.35"/>
    <row r="45" spans="1:13" ht="23.15" customHeight="1" x14ac:dyDescent="0.35"/>
    <row r="46" spans="1:13" ht="23.15" customHeight="1" x14ac:dyDescent="0.35"/>
    <row r="47" spans="1:13" ht="23.15" customHeight="1" x14ac:dyDescent="0.35"/>
    <row r="48" spans="1:13" ht="23.15" customHeight="1" x14ac:dyDescent="0.35"/>
  </sheetData>
  <mergeCells count="8">
    <mergeCell ref="A23:F23"/>
    <mergeCell ref="H23:M23"/>
    <mergeCell ref="A34:F34"/>
    <mergeCell ref="H34:M34"/>
    <mergeCell ref="A1:F1"/>
    <mergeCell ref="H1:M1"/>
    <mergeCell ref="A12:F12"/>
    <mergeCell ref="H12:M12"/>
  </mergeCells>
  <pageMargins left="0.75000000000000011" right="0.75000000000000011" top="0.8" bottom="0.8" header="0.5" footer="0.5"/>
  <pageSetup scale="55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DISTRIBUCIÓN HORAS</vt:lpstr>
      <vt:lpstr>HORAS X COMPETENCIA X FASE</vt:lpstr>
      <vt:lpstr>HORARIOS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Rojas Rivera</dc:creator>
  <cp:lastModifiedBy>LENOVO</cp:lastModifiedBy>
  <cp:lastPrinted>2016-12-23T20:13:29Z</cp:lastPrinted>
  <dcterms:created xsi:type="dcterms:W3CDTF">2016-11-28T16:33:52Z</dcterms:created>
  <dcterms:modified xsi:type="dcterms:W3CDTF">2020-12-31T12:31:50Z</dcterms:modified>
</cp:coreProperties>
</file>