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heckCompatibility="1" defaultThemeVersion="166925"/>
  <mc:AlternateContent xmlns:mc="http://schemas.openxmlformats.org/markup-compatibility/2006">
    <mc:Choice Requires="x15">
      <x15ac:absPath xmlns:x15ac="http://schemas.microsoft.com/office/spreadsheetml/2010/11/ac" url="D:\Información\2\2024 FACVIRT\MATRICES\228118_1_ANALISIS Y DESARROLLO DE SOFTWARE\"/>
    </mc:Choice>
  </mc:AlternateContent>
  <xr:revisionPtr revIDLastSave="9" documentId="13_ncr:1_{07143CDB-D5D2-4D2B-B867-D9EEDD8C77E6}" xr6:coauthVersionLast="47" xr6:coauthVersionMax="47" xr10:uidLastSave="{63CC542F-294F-4C24-8E30-7D6BA19089BE}"/>
  <bookViews>
    <workbookView xWindow="-108" yWindow="-108" windowWidth="23256" windowHeight="12456" tabRatio="818" firstSheet="3" xr2:uid="{00000000-000D-0000-FFFF-FFFF00000000}"/>
  </bookViews>
  <sheets>
    <sheet name="INFORMACIÓN GENERAL" sheetId="13" r:id="rId1"/>
    <sheet name="HORAS X COMPETENCIA X FASE" sheetId="12" r:id="rId2"/>
    <sheet name="HORARIOS" sheetId="8" r:id="rId3"/>
    <sheet name="DISTRIBUCIÓN HORAS " sheetId="1" r:id="rId4"/>
    <sheet name="TRANSVERSALES" sheetId="14" state="hidden" r:id="rId5"/>
    <sheet name="Hoja1" sheetId="16" state="hidden" r:id="rId6"/>
    <sheet name="TRAZABILIDAD DE LA MATRIZ" sheetId="15" r:id="rId7"/>
  </sheets>
  <definedNames>
    <definedName name="_xlnm._FilterDatabase" localSheetId="3" hidden="1">'DISTRIBUCIÓN HORAS '!$A$3:$AN$3</definedName>
    <definedName name="_xlnm._FilterDatabase" localSheetId="1" hidden="1">'HORAS X COMPETENCIA X FASE'!$A$5:$K$25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9" i="1" l="1"/>
  <c r="AF80" i="1"/>
  <c r="AF81" i="1"/>
  <c r="AF82" i="1"/>
  <c r="AF83" i="1"/>
  <c r="K83" i="1"/>
  <c r="L83" i="1"/>
  <c r="M83" i="1"/>
  <c r="N83" i="1"/>
  <c r="O83" i="1"/>
  <c r="P83" i="1"/>
  <c r="Q83" i="1"/>
  <c r="R83" i="1"/>
  <c r="S83" i="1"/>
  <c r="T83" i="1"/>
  <c r="U83" i="1"/>
  <c r="V83" i="1"/>
  <c r="W83" i="1"/>
  <c r="X83" i="1"/>
  <c r="Y83" i="1"/>
  <c r="Z83" i="1"/>
  <c r="AA83" i="1"/>
  <c r="AB83" i="1"/>
  <c r="AC83" i="1"/>
  <c r="AD83" i="1"/>
  <c r="AE83" i="1"/>
  <c r="AG83" i="1"/>
  <c r="AH83" i="1"/>
  <c r="AI83" i="1"/>
  <c r="N77" i="1"/>
  <c r="N78" i="1"/>
  <c r="N79" i="1"/>
  <c r="N80" i="1"/>
  <c r="N81" i="1"/>
  <c r="N82" i="1"/>
  <c r="K75" i="1"/>
  <c r="L75" i="1"/>
  <c r="M75" i="1"/>
  <c r="O75" i="1"/>
  <c r="P75" i="1"/>
  <c r="Q75" i="1"/>
  <c r="R75" i="1"/>
  <c r="S75" i="1"/>
  <c r="T75" i="1"/>
  <c r="U75" i="1"/>
  <c r="V75" i="1"/>
  <c r="W75" i="1"/>
  <c r="X75" i="1"/>
  <c r="Y75" i="1"/>
  <c r="Z75" i="1"/>
  <c r="AA75" i="1"/>
  <c r="AB75" i="1"/>
  <c r="AC75" i="1"/>
  <c r="AD75" i="1"/>
  <c r="AE75" i="1"/>
  <c r="AF75" i="1"/>
  <c r="AG75" i="1"/>
  <c r="AH75" i="1"/>
  <c r="AI75" i="1"/>
  <c r="N50" i="1"/>
  <c r="N51" i="1"/>
  <c r="N52" i="1"/>
  <c r="N53" i="1"/>
  <c r="N54" i="1"/>
  <c r="N55" i="1"/>
  <c r="N56" i="1"/>
  <c r="N57" i="1"/>
  <c r="N58" i="1"/>
  <c r="N75" i="1" s="1"/>
  <c r="N59" i="1"/>
  <c r="N60" i="1"/>
  <c r="N61" i="1"/>
  <c r="N62" i="1"/>
  <c r="N63" i="1"/>
  <c r="N64" i="1"/>
  <c r="N65" i="1"/>
  <c r="N66" i="1"/>
  <c r="N67" i="1"/>
  <c r="N68" i="1"/>
  <c r="N69" i="1"/>
  <c r="N70" i="1"/>
  <c r="N71" i="1"/>
  <c r="N72" i="1"/>
  <c r="N73" i="1"/>
  <c r="N74" i="1"/>
  <c r="N76" i="1"/>
  <c r="K48" i="1"/>
  <c r="L48" i="1"/>
  <c r="M48" i="1"/>
  <c r="N48" i="1"/>
  <c r="O48" i="1"/>
  <c r="P48" i="1"/>
  <c r="Q48" i="1"/>
  <c r="R48" i="1"/>
  <c r="S48" i="1"/>
  <c r="T48" i="1"/>
  <c r="U48" i="1"/>
  <c r="V48" i="1"/>
  <c r="W48" i="1"/>
  <c r="X48" i="1"/>
  <c r="Y48" i="1"/>
  <c r="Z48" i="1"/>
  <c r="AA48" i="1"/>
  <c r="AB48" i="1"/>
  <c r="AC48" i="1"/>
  <c r="AD48" i="1"/>
  <c r="AE48" i="1"/>
  <c r="AF48" i="1"/>
  <c r="AG48" i="1"/>
  <c r="AH48" i="1"/>
  <c r="AI48" i="1"/>
  <c r="N29" i="1"/>
  <c r="N30" i="1"/>
  <c r="N31" i="1"/>
  <c r="N32" i="1"/>
  <c r="N33" i="1"/>
  <c r="N34" i="1"/>
  <c r="N35" i="1"/>
  <c r="N36" i="1"/>
  <c r="N37" i="1"/>
  <c r="N38" i="1"/>
  <c r="N39" i="1"/>
  <c r="N40" i="1"/>
  <c r="N41" i="1"/>
  <c r="N42" i="1"/>
  <c r="N43" i="1"/>
  <c r="N44" i="1"/>
  <c r="N45" i="1"/>
  <c r="N46" i="1"/>
  <c r="N47" i="1"/>
  <c r="N49" i="1"/>
  <c r="M27" i="1"/>
  <c r="N27" i="1"/>
  <c r="O27" i="1"/>
  <c r="P27" i="1"/>
  <c r="Q27" i="1"/>
  <c r="R27" i="1"/>
  <c r="S27" i="1"/>
  <c r="T27" i="1"/>
  <c r="U27" i="1"/>
  <c r="V27" i="1"/>
  <c r="W27" i="1"/>
  <c r="X27" i="1"/>
  <c r="Y27" i="1"/>
  <c r="Z27" i="1"/>
  <c r="AA27" i="1"/>
  <c r="AB27" i="1"/>
  <c r="AC27" i="1"/>
  <c r="AD27" i="1"/>
  <c r="AE27" i="1"/>
  <c r="AF27" i="1"/>
  <c r="AG27" i="1"/>
  <c r="AH27" i="1"/>
  <c r="AI27" i="1"/>
  <c r="U8" i="1"/>
  <c r="U9" i="1"/>
  <c r="U10" i="1"/>
  <c r="U11" i="1"/>
  <c r="U12" i="1"/>
  <c r="U13" i="1"/>
  <c r="U14" i="1"/>
  <c r="U15" i="1"/>
  <c r="U16" i="1"/>
  <c r="U17" i="1"/>
  <c r="U18" i="1"/>
  <c r="U19" i="1"/>
  <c r="U20" i="1"/>
  <c r="U21" i="1"/>
  <c r="U22" i="1"/>
  <c r="U23" i="1"/>
  <c r="U24" i="1"/>
  <c r="U25" i="1"/>
  <c r="U26" i="1"/>
  <c r="U28" i="1"/>
  <c r="U30" i="1"/>
  <c r="U31" i="1"/>
  <c r="U32" i="1"/>
  <c r="U33" i="1"/>
  <c r="U34" i="1"/>
  <c r="U35" i="1"/>
  <c r="U36" i="1"/>
  <c r="U37" i="1"/>
  <c r="U38" i="1"/>
  <c r="U39" i="1"/>
  <c r="U40" i="1"/>
  <c r="U41" i="1"/>
  <c r="U42" i="1"/>
  <c r="U43" i="1"/>
  <c r="U44" i="1"/>
  <c r="U45" i="1"/>
  <c r="U46" i="1"/>
  <c r="U47" i="1"/>
  <c r="U49" i="1"/>
  <c r="U50" i="1"/>
  <c r="U51" i="1"/>
  <c r="U52" i="1"/>
  <c r="U53" i="1"/>
  <c r="U54" i="1"/>
  <c r="U55" i="1"/>
  <c r="U56" i="1"/>
  <c r="U57" i="1"/>
  <c r="U58" i="1"/>
  <c r="U59" i="1"/>
  <c r="U60" i="1"/>
  <c r="U61" i="1"/>
  <c r="U62" i="1"/>
  <c r="U63" i="1"/>
  <c r="U64" i="1"/>
  <c r="U65" i="1"/>
  <c r="U66" i="1"/>
  <c r="U67" i="1"/>
  <c r="U68" i="1"/>
  <c r="U69" i="1"/>
  <c r="U70" i="1"/>
  <c r="U71" i="1"/>
  <c r="U72" i="1"/>
  <c r="U73" i="1"/>
  <c r="U74" i="1"/>
  <c r="U76" i="1"/>
  <c r="U77" i="1"/>
  <c r="U78" i="1"/>
  <c r="U79" i="1"/>
  <c r="U80" i="1"/>
  <c r="U81" i="1"/>
  <c r="U82" i="1"/>
  <c r="AF45" i="1"/>
  <c r="AF46" i="1"/>
  <c r="AF47" i="1"/>
  <c r="AF44" i="1"/>
  <c r="AF41" i="1"/>
  <c r="AF42" i="1"/>
  <c r="AF43" i="1"/>
  <c r="AF40" i="1"/>
  <c r="AF38" i="1"/>
  <c r="AF39" i="1"/>
  <c r="AF37" i="1"/>
  <c r="AF29" i="1"/>
  <c r="AF30" i="1"/>
  <c r="AF31" i="1"/>
  <c r="AF32" i="1"/>
  <c r="AF33" i="1"/>
  <c r="AF34" i="1"/>
  <c r="AF35" i="1"/>
  <c r="AF36" i="1"/>
  <c r="AF28" i="1"/>
  <c r="AF14" i="1"/>
  <c r="AF15" i="1"/>
  <c r="AF16" i="1"/>
  <c r="AF17" i="1"/>
  <c r="AF18" i="1"/>
  <c r="AF19" i="1"/>
  <c r="AF20" i="1"/>
  <c r="AF21" i="1"/>
  <c r="AF22" i="1"/>
  <c r="AF23" i="1"/>
  <c r="AF24" i="1"/>
  <c r="AF25" i="1"/>
  <c r="AF26" i="1"/>
  <c r="AF11" i="1"/>
  <c r="AF12" i="1"/>
  <c r="AF13" i="1"/>
  <c r="AF8" i="1"/>
  <c r="AF9" i="1"/>
  <c r="AF10" i="1"/>
  <c r="AI77" i="1"/>
  <c r="AI78" i="1"/>
  <c r="AI79" i="1"/>
  <c r="AI80" i="1"/>
  <c r="AI81" i="1"/>
  <c r="AI82" i="1"/>
  <c r="AI76" i="1"/>
  <c r="AI72" i="1"/>
  <c r="AI73" i="1"/>
  <c r="AI74" i="1"/>
  <c r="AI71" i="1"/>
  <c r="AI68" i="1"/>
  <c r="AI69" i="1"/>
  <c r="AI70" i="1"/>
  <c r="AI67" i="1"/>
  <c r="AI64" i="1"/>
  <c r="AI65" i="1"/>
  <c r="AI66" i="1"/>
  <c r="AI62" i="1"/>
  <c r="AI63" i="1"/>
  <c r="AI59" i="1"/>
  <c r="AI60" i="1"/>
  <c r="AI61" i="1"/>
  <c r="AI58" i="1"/>
  <c r="AI53" i="1"/>
  <c r="AI54" i="1"/>
  <c r="AI55" i="1"/>
  <c r="AI56" i="1"/>
  <c r="AI57" i="1"/>
  <c r="AI52" i="1"/>
  <c r="AI50" i="1"/>
  <c r="AI51" i="1"/>
  <c r="AI49" i="1"/>
  <c r="AI45" i="1"/>
  <c r="AI46" i="1"/>
  <c r="AI47" i="1"/>
  <c r="AI44" i="1"/>
  <c r="AI41" i="1"/>
  <c r="AI42" i="1"/>
  <c r="AI43" i="1"/>
  <c r="AI40" i="1"/>
  <c r="AI38" i="1"/>
  <c r="AI39" i="1"/>
  <c r="AI37" i="1"/>
  <c r="AI29" i="1"/>
  <c r="AI30" i="1"/>
  <c r="AI31" i="1"/>
  <c r="AI32" i="1"/>
  <c r="AI33" i="1"/>
  <c r="AI34" i="1"/>
  <c r="AI35" i="1"/>
  <c r="AI36" i="1"/>
  <c r="AI28" i="1"/>
  <c r="AI14" i="1"/>
  <c r="AI15" i="1"/>
  <c r="AI16" i="1"/>
  <c r="AI17" i="1"/>
  <c r="AI18" i="1"/>
  <c r="AI19" i="1"/>
  <c r="AI20" i="1"/>
  <c r="AI21" i="1"/>
  <c r="AI22" i="1"/>
  <c r="AI23" i="1"/>
  <c r="AI24" i="1"/>
  <c r="AI25" i="1"/>
  <c r="AI26" i="1"/>
  <c r="AI8" i="1"/>
  <c r="AI9" i="1"/>
  <c r="AI10" i="1"/>
  <c r="AI11" i="1"/>
  <c r="AI12" i="1"/>
  <c r="AI13" i="1"/>
  <c r="AF77" i="1"/>
  <c r="AF78" i="1"/>
  <c r="AF76" i="1"/>
  <c r="AF71" i="1"/>
  <c r="AF72" i="1"/>
  <c r="AF73" i="1"/>
  <c r="AF74" i="1"/>
  <c r="AF68" i="1"/>
  <c r="AF69" i="1"/>
  <c r="AF70" i="1"/>
  <c r="AF67" i="1"/>
  <c r="AF64" i="1"/>
  <c r="AF65" i="1"/>
  <c r="AF66" i="1"/>
  <c r="AF62" i="1"/>
  <c r="AF63" i="1"/>
  <c r="AF59" i="1"/>
  <c r="AF60" i="1"/>
  <c r="AF61" i="1"/>
  <c r="AF58" i="1"/>
  <c r="AF53" i="1"/>
  <c r="AF54" i="1"/>
  <c r="AF55" i="1"/>
  <c r="AF56" i="1"/>
  <c r="AF57" i="1"/>
  <c r="AF52" i="1"/>
  <c r="AF51" i="1"/>
  <c r="AF50" i="1"/>
  <c r="AF49" i="1"/>
  <c r="U7" i="1"/>
  <c r="N8" i="1"/>
  <c r="N9" i="1"/>
  <c r="N10" i="1"/>
  <c r="N11" i="1"/>
  <c r="N12" i="1"/>
  <c r="N13" i="1"/>
  <c r="N14" i="1"/>
  <c r="N15" i="1"/>
  <c r="N16" i="1"/>
  <c r="N17" i="1"/>
  <c r="N18" i="1"/>
  <c r="N19" i="1"/>
  <c r="N20" i="1"/>
  <c r="N21" i="1"/>
  <c r="N22" i="1"/>
  <c r="N23" i="1"/>
  <c r="N24" i="1"/>
  <c r="N25" i="1"/>
  <c r="N26" i="1"/>
  <c r="N28" i="1"/>
  <c r="N7" i="1"/>
  <c r="K27" i="1"/>
  <c r="L27" i="1"/>
  <c r="U29" i="1" l="1"/>
  <c r="R14" i="8" l="1"/>
  <c r="M22" i="12"/>
  <c r="N22" i="12"/>
  <c r="O22" i="12"/>
  <c r="P22" i="12"/>
  <c r="Q22" i="12"/>
  <c r="R22" i="12"/>
  <c r="S22" i="12"/>
  <c r="T22" i="12"/>
  <c r="U22" i="12"/>
  <c r="V22" i="12"/>
  <c r="W22" i="12"/>
  <c r="K22" i="12"/>
  <c r="D22" i="12"/>
  <c r="I15" i="13"/>
  <c r="I13" i="13"/>
  <c r="C25" i="12" l="1"/>
  <c r="F7" i="13"/>
  <c r="F6" i="13"/>
  <c r="D6" i="12"/>
  <c r="G37" i="13"/>
  <c r="G36" i="13"/>
  <c r="F38" i="13"/>
  <c r="C8" i="13"/>
  <c r="F8" i="13" s="1"/>
  <c r="F75" i="1"/>
  <c r="E75" i="1"/>
  <c r="F25" i="12"/>
  <c r="G25" i="12"/>
  <c r="I25" i="12"/>
  <c r="E25" i="12"/>
  <c r="E26" i="12" s="1"/>
  <c r="D7" i="12"/>
  <c r="K7" i="12"/>
  <c r="M7" i="12"/>
  <c r="W7" i="12" s="1"/>
  <c r="N7" i="12"/>
  <c r="O7" i="12"/>
  <c r="P7" i="12"/>
  <c r="Q7" i="12"/>
  <c r="R7" i="12"/>
  <c r="S7" i="12"/>
  <c r="T7" i="12"/>
  <c r="U7" i="12"/>
  <c r="V7" i="12"/>
  <c r="D8" i="12"/>
  <c r="K8" i="12"/>
  <c r="M8" i="12"/>
  <c r="W8" i="12" s="1"/>
  <c r="N8" i="12"/>
  <c r="O8" i="12"/>
  <c r="P8" i="12"/>
  <c r="Q8" i="12"/>
  <c r="R8" i="12"/>
  <c r="S8" i="12"/>
  <c r="T8" i="12"/>
  <c r="U8" i="12"/>
  <c r="V8" i="12"/>
  <c r="D9" i="12"/>
  <c r="K9" i="12"/>
  <c r="M9" i="12"/>
  <c r="N9" i="12"/>
  <c r="O9" i="12"/>
  <c r="P9" i="12"/>
  <c r="Q9" i="12"/>
  <c r="R9" i="12"/>
  <c r="S9" i="12"/>
  <c r="T9" i="12"/>
  <c r="U9" i="12"/>
  <c r="V9" i="12"/>
  <c r="D10" i="12"/>
  <c r="K10" i="12"/>
  <c r="M10" i="12"/>
  <c r="N10" i="12"/>
  <c r="O10" i="12"/>
  <c r="P10" i="12"/>
  <c r="Q10" i="12"/>
  <c r="R10" i="12"/>
  <c r="S10" i="12"/>
  <c r="T10" i="12"/>
  <c r="U10" i="12"/>
  <c r="V10" i="12"/>
  <c r="D11" i="12"/>
  <c r="K11" i="12"/>
  <c r="M11" i="12"/>
  <c r="N11" i="12"/>
  <c r="O11" i="12"/>
  <c r="P11" i="12"/>
  <c r="Q11" i="12"/>
  <c r="R11" i="12"/>
  <c r="S11" i="12"/>
  <c r="T11" i="12"/>
  <c r="U11" i="12"/>
  <c r="V11" i="12"/>
  <c r="W11" i="12"/>
  <c r="D12" i="12"/>
  <c r="K12" i="12"/>
  <c r="M12" i="12"/>
  <c r="N12" i="12"/>
  <c r="O12" i="12"/>
  <c r="P12" i="12"/>
  <c r="Q12" i="12"/>
  <c r="R12" i="12"/>
  <c r="S12" i="12"/>
  <c r="T12" i="12"/>
  <c r="U12" i="12"/>
  <c r="V12" i="12"/>
  <c r="D13" i="12"/>
  <c r="K13" i="12"/>
  <c r="M13" i="12"/>
  <c r="N13" i="12"/>
  <c r="O13" i="12"/>
  <c r="P13" i="12"/>
  <c r="Q13" i="12"/>
  <c r="R13" i="12"/>
  <c r="S13" i="12"/>
  <c r="T13" i="12"/>
  <c r="U13" i="12"/>
  <c r="V13" i="12"/>
  <c r="D14" i="12"/>
  <c r="T14" i="12"/>
  <c r="K14" i="12"/>
  <c r="M14" i="12"/>
  <c r="N14" i="12"/>
  <c r="O14" i="12"/>
  <c r="P14" i="12"/>
  <c r="Q14" i="12"/>
  <c r="R14" i="12"/>
  <c r="S14" i="12"/>
  <c r="U14" i="12"/>
  <c r="V14" i="12"/>
  <c r="D15" i="12"/>
  <c r="K15" i="12"/>
  <c r="M15" i="12"/>
  <c r="N15" i="12"/>
  <c r="O15" i="12"/>
  <c r="P15" i="12"/>
  <c r="Q15" i="12"/>
  <c r="R15" i="12"/>
  <c r="S15" i="12"/>
  <c r="T15" i="12"/>
  <c r="U15" i="12"/>
  <c r="V15" i="12"/>
  <c r="D16" i="12"/>
  <c r="K16" i="12"/>
  <c r="M16" i="12"/>
  <c r="N16" i="12"/>
  <c r="O16" i="12"/>
  <c r="P16" i="12"/>
  <c r="Q16" i="12"/>
  <c r="R16" i="12"/>
  <c r="S16" i="12"/>
  <c r="T16" i="12"/>
  <c r="U16" i="12"/>
  <c r="V16" i="12"/>
  <c r="D17" i="12"/>
  <c r="K17" i="12"/>
  <c r="M17" i="12"/>
  <c r="W17" i="12" s="1"/>
  <c r="N17" i="12"/>
  <c r="O17" i="12"/>
  <c r="P17" i="12"/>
  <c r="Q17" i="12"/>
  <c r="R17" i="12"/>
  <c r="S17" i="12"/>
  <c r="T17" i="12"/>
  <c r="U17" i="12"/>
  <c r="V17" i="12"/>
  <c r="D18" i="12"/>
  <c r="K18" i="12"/>
  <c r="M18" i="12"/>
  <c r="W18" i="12" s="1"/>
  <c r="N18" i="12"/>
  <c r="O18" i="12"/>
  <c r="P18" i="12"/>
  <c r="Q18" i="12"/>
  <c r="R18" i="12"/>
  <c r="S18" i="12"/>
  <c r="T18" i="12"/>
  <c r="U18" i="12"/>
  <c r="V18" i="12"/>
  <c r="D19" i="12"/>
  <c r="K19" i="12"/>
  <c r="M19" i="12"/>
  <c r="W19" i="12" s="1"/>
  <c r="N19" i="12"/>
  <c r="O19" i="12"/>
  <c r="P19" i="12"/>
  <c r="Q19" i="12"/>
  <c r="R19" i="12"/>
  <c r="S19" i="12"/>
  <c r="T19" i="12"/>
  <c r="U19" i="12"/>
  <c r="V19" i="12"/>
  <c r="D20" i="12"/>
  <c r="K20" i="12"/>
  <c r="M20" i="12"/>
  <c r="N20" i="12"/>
  <c r="O20" i="12"/>
  <c r="P20" i="12"/>
  <c r="Q20" i="12"/>
  <c r="R20" i="12"/>
  <c r="S20" i="12"/>
  <c r="T20" i="12"/>
  <c r="U20" i="12"/>
  <c r="V20" i="12"/>
  <c r="D21" i="12"/>
  <c r="K21" i="12"/>
  <c r="M21" i="12"/>
  <c r="N21" i="12"/>
  <c r="O21" i="12"/>
  <c r="P21" i="12"/>
  <c r="Q21" i="12"/>
  <c r="R21" i="12"/>
  <c r="S21" i="12"/>
  <c r="T21" i="12"/>
  <c r="U21" i="12"/>
  <c r="V21" i="12"/>
  <c r="W21" i="12"/>
  <c r="D23" i="12"/>
  <c r="K23" i="12"/>
  <c r="M23" i="12"/>
  <c r="N23" i="12"/>
  <c r="O23" i="12"/>
  <c r="P23" i="12"/>
  <c r="Q23" i="12"/>
  <c r="R23" i="12"/>
  <c r="S23" i="12"/>
  <c r="T23" i="12"/>
  <c r="U23" i="12"/>
  <c r="V23" i="12"/>
  <c r="W23" i="12"/>
  <c r="D24" i="12"/>
  <c r="K24" i="12"/>
  <c r="M24" i="12"/>
  <c r="N24" i="12"/>
  <c r="O24" i="12"/>
  <c r="P24" i="12"/>
  <c r="Q24" i="12"/>
  <c r="R24" i="12"/>
  <c r="S24" i="12"/>
  <c r="T24" i="12"/>
  <c r="U24" i="12"/>
  <c r="V24" i="12"/>
  <c r="V6" i="12"/>
  <c r="U6" i="12"/>
  <c r="T6" i="12"/>
  <c r="S6" i="12"/>
  <c r="R6" i="12"/>
  <c r="Q6" i="12"/>
  <c r="P6" i="12"/>
  <c r="O6" i="12"/>
  <c r="N6" i="12"/>
  <c r="M6" i="12"/>
  <c r="W6" i="12" s="1"/>
  <c r="K6" i="12"/>
  <c r="F36" i="13"/>
  <c r="E39" i="13"/>
  <c r="E38" i="13"/>
  <c r="E37" i="13"/>
  <c r="R7" i="8"/>
  <c r="R8" i="8"/>
  <c r="W9" i="12" l="1"/>
  <c r="W10" i="12"/>
  <c r="W16" i="12"/>
  <c r="W15" i="12"/>
  <c r="W13" i="12"/>
  <c r="W12" i="12"/>
  <c r="W20" i="12"/>
  <c r="W14" i="12"/>
  <c r="W24" i="12"/>
  <c r="E36" i="13"/>
  <c r="H25" i="12"/>
  <c r="K25" i="12"/>
  <c r="J83" i="1"/>
  <c r="I83" i="1"/>
  <c r="H83" i="1"/>
  <c r="G83" i="1"/>
  <c r="F83" i="1"/>
  <c r="E83" i="1"/>
  <c r="J75" i="1"/>
  <c r="I75" i="1"/>
  <c r="H75" i="1"/>
  <c r="G75" i="1"/>
  <c r="I48" i="1"/>
  <c r="H48" i="1"/>
  <c r="G48" i="1"/>
  <c r="F48" i="1"/>
  <c r="E48" i="1"/>
  <c r="AI7" i="1"/>
  <c r="AH6" i="1"/>
  <c r="AG6" i="1"/>
  <c r="AI5" i="1"/>
  <c r="AI6" i="1" s="1"/>
  <c r="AF7" i="1"/>
  <c r="AE6" i="1"/>
  <c r="AB6" i="1"/>
  <c r="AA6" i="1"/>
  <c r="Z6" i="1"/>
  <c r="Y6" i="1"/>
  <c r="X6" i="1"/>
  <c r="W6" i="1"/>
  <c r="V6" i="1"/>
  <c r="AF5" i="1"/>
  <c r="AF6" i="1" s="1"/>
  <c r="R6" i="1"/>
  <c r="Q6" i="1"/>
  <c r="P6" i="1"/>
  <c r="O6" i="1"/>
  <c r="U5" i="1"/>
  <c r="U6" i="1" s="1"/>
  <c r="W25" i="12" l="1"/>
  <c r="AA84" i="1"/>
  <c r="AE84" i="1"/>
  <c r="AH84" i="1"/>
  <c r="AG84" i="1"/>
  <c r="AB84" i="1"/>
  <c r="O84" i="1"/>
  <c r="P84" i="1"/>
  <c r="W84" i="1"/>
  <c r="V84" i="1"/>
  <c r="Q84" i="1"/>
  <c r="X84" i="1"/>
  <c r="R84" i="1"/>
  <c r="Y84" i="1"/>
  <c r="Z84" i="1"/>
  <c r="U84" i="1" l="1"/>
  <c r="AF84" i="1"/>
  <c r="AI84" i="1"/>
  <c r="D31" i="13"/>
  <c r="I12" i="13"/>
  <c r="E27" i="1" l="1"/>
  <c r="J27" i="1"/>
  <c r="I27" i="1"/>
  <c r="H27" i="1"/>
  <c r="G27" i="1"/>
  <c r="F27" i="1"/>
  <c r="J48" i="1" l="1"/>
  <c r="N5" i="1"/>
  <c r="R11" i="8"/>
  <c r="R9" i="8"/>
  <c r="R10" i="8"/>
  <c r="R12" i="8"/>
  <c r="R13" i="8"/>
  <c r="R15" i="8"/>
  <c r="R16" i="8"/>
  <c r="R17" i="8"/>
  <c r="R18" i="8"/>
  <c r="R19" i="8"/>
  <c r="R20" i="8"/>
  <c r="R21" i="8"/>
  <c r="R22" i="8"/>
  <c r="R23" i="8"/>
  <c r="R24" i="8"/>
  <c r="R25" i="8"/>
  <c r="F31" i="13"/>
  <c r="E31" i="13"/>
  <c r="I14" i="13"/>
  <c r="R26" i="8" l="1"/>
  <c r="P25" i="12"/>
  <c r="R25" i="12"/>
  <c r="V25" i="12"/>
  <c r="T25" i="12"/>
  <c r="Q25" i="12"/>
  <c r="U25" i="12"/>
  <c r="S25" i="12"/>
  <c r="M25" i="12"/>
  <c r="N25" i="12"/>
  <c r="O25" i="12"/>
  <c r="J25" i="12"/>
  <c r="J26" i="12" s="1"/>
  <c r="B5" i="1"/>
  <c r="B25" i="12"/>
  <c r="F26" i="12" l="1"/>
  <c r="B7" i="1" s="1"/>
  <c r="G26" i="12"/>
  <c r="B28" i="1" s="1"/>
  <c r="H26" i="12"/>
  <c r="B49" i="1" s="1"/>
  <c r="I26" i="12"/>
  <c r="B76" i="1" s="1"/>
  <c r="K26" i="12"/>
  <c r="B84" i="1" l="1"/>
  <c r="I6" i="1"/>
  <c r="I84" i="1" s="1"/>
  <c r="J6" i="1"/>
  <c r="J84" i="1" s="1"/>
  <c r="N6" i="1"/>
  <c r="N84" i="1" s="1"/>
  <c r="H6" i="1"/>
  <c r="H84" i="1" s="1"/>
  <c r="G6" i="1"/>
  <c r="G84" i="1" s="1"/>
  <c r="F6" i="1"/>
  <c r="E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Eleanys Guevara Martinez</author>
  </authors>
  <commentList>
    <comment ref="A36" authorId="0" shapeId="0" xr:uid="{D88CE46E-7A40-49E2-90A8-D708AC5E1BBF}">
      <text>
        <r>
          <rPr>
            <sz val="12"/>
            <color rgb="FF000000"/>
            <rFont val="Calibri"/>
            <family val="2"/>
          </rPr>
          <t>Reporte de titulada</t>
        </r>
      </text>
    </comment>
  </commentList>
</comments>
</file>

<file path=xl/sharedStrings.xml><?xml version="1.0" encoding="utf-8"?>
<sst xmlns="http://schemas.openxmlformats.org/spreadsheetml/2006/main" count="2650" uniqueCount="307">
  <si>
    <t>INFORMACIÓN GENERAL DEL PROGRAMA</t>
  </si>
  <si>
    <t>Nombre</t>
  </si>
  <si>
    <t xml:space="preserve"> ANÁLISIS Y DESARROLLO DE SOFTWARE</t>
  </si>
  <si>
    <t>Código</t>
  </si>
  <si>
    <t>Nivel de Formación</t>
  </si>
  <si>
    <t>TECNÓLOGO</t>
  </si>
  <si>
    <t>Horas Totales Inducción</t>
  </si>
  <si>
    <t>TÉCNICO</t>
  </si>
  <si>
    <t>Duración Etapa Lectiva (Horas)</t>
  </si>
  <si>
    <t>Duración Etapa Lectiva (meses)</t>
  </si>
  <si>
    <t>Duración Etapa Productiva (Horas)</t>
  </si>
  <si>
    <t>Duración Etapa practica (meses)</t>
  </si>
  <si>
    <t>Duración Total (Horas)</t>
  </si>
  <si>
    <t>Duración total programa (meses)</t>
  </si>
  <si>
    <t>COMPETENCIAS</t>
  </si>
  <si>
    <t>CÓDIGO</t>
  </si>
  <si>
    <t>NOMBRE DE LA COMPETENCIA</t>
  </si>
  <si>
    <t>TIPO
(Inducción - Técnica - Transversal)</t>
  </si>
  <si>
    <t># HORAS</t>
  </si>
  <si>
    <t># RAPs</t>
  </si>
  <si>
    <t>FÍSICA</t>
  </si>
  <si>
    <t>TRANSVERSAL (TR)</t>
  </si>
  <si>
    <t>INDUCCIÓN (IND)</t>
  </si>
  <si>
    <t>MEDIO AMBIENTE, SALUD Y SEGURIDAD EN EL TRABAJO</t>
  </si>
  <si>
    <t>TÉCNICAS (CT)</t>
  </si>
  <si>
    <t>ADOPCIÓN DE BUENAS PRÁCTICAS EN EL PROCESO DE DESARROLLO DE SOFTWARE.</t>
  </si>
  <si>
    <t>TÉCNICA (CT)</t>
  </si>
  <si>
    <t>TRANSVERSALES (TR)</t>
  </si>
  <si>
    <t>CONSTRUCCIÓN DEL SOFTWARE.</t>
  </si>
  <si>
    <t>COMPETENCIAS TOTALES</t>
  </si>
  <si>
    <t>COMUNICACIÓN ORAL Y ESCRITA</t>
  </si>
  <si>
    <t>MODELADO DE LOS ARTEFACTOS DEL SOFTWARE.</t>
  </si>
  <si>
    <t>DERECHO FUNDAMENTAL AL TRABAJO</t>
  </si>
  <si>
    <t>ÉTICA Y PAZ</t>
  </si>
  <si>
    <t>ESPECIFICACIÓN DE REQUISITOS DEL SOFTWARE.</t>
  </si>
  <si>
    <t>ELABORACIÓN DE LA PROPUESTA TÉCNICA DEL SOFTWARE.</t>
  </si>
  <si>
    <t>ANÁLISIS DE LA ESPECIFICACIÓN DE REQUISITOS DEL SOFTWARE.</t>
  </si>
  <si>
    <t>IMPLEMENTAR HÁBITOS SALUDABLES MEDIANTE LA ACTIVIDAD FÍSICA</t>
  </si>
  <si>
    <t>EMPRENDIMIENTO</t>
  </si>
  <si>
    <t xml:space="preserve"> IMPLANTACIÓN DEL SOFTWARE.</t>
  </si>
  <si>
    <t>INGLÉS</t>
  </si>
  <si>
    <t>INVESTIGACIÓN FORMATIVA</t>
  </si>
  <si>
    <t>MATEMÁTICAS</t>
  </si>
  <si>
    <t>INDUCCIÓN</t>
  </si>
  <si>
    <t>TIC</t>
  </si>
  <si>
    <t>Totales</t>
  </si>
  <si>
    <t>TIEMPOS DE EJECUCIÓN DEL PROGRAMA EN DOCUMENTOS NORMATIVOS</t>
  </si>
  <si>
    <t>Detalle</t>
  </si>
  <si>
    <t>Horas</t>
  </si>
  <si>
    <t>≠ DC horas</t>
  </si>
  <si>
    <t>≠ PP horas</t>
  </si>
  <si>
    <t>≠ Resolución horas</t>
  </si>
  <si>
    <t xml:space="preserve">Tiempo Asignado a Ficha en SOFIA </t>
  </si>
  <si>
    <t>Horas Totales Planeación Pedagógica Etapa Lectiva</t>
  </si>
  <si>
    <t>-</t>
  </si>
  <si>
    <t>Horas Mínimas Etapa Lectiva(Res.2198/2019)</t>
  </si>
  <si>
    <t>Horas Mínimas Etapa Productiva(Res.2198/2019)</t>
  </si>
  <si>
    <t>Observaciones:</t>
  </si>
  <si>
    <t>Para etapa lectiva el diseño curricular cuenta con un total de 18 competencias a desarrollarse en 3.120 horas lo que coincide con el mínimo de horas establecido para un programa de nivel tecnológico en la resolución 2198 de 2019, sin embargo en la planeación pedagógica se evidencia que estas mismas se ejecutan en 3.150 horas. La diferencia en horas se encuentra en las siguientes competencias:
CT - 220501104 - CONFIGURACIÓN DE DISPOSITIVOS ACTIVOS DE INTERCONEXIÓN que en el diseño cotempla 336 horas y en la planeación 360.
CT - 220501107 - IMPLEMENTACIÓN DE LA RED INALÁMBRICA LOCAL  que en el diseño cotempla 96 horas y en la planeación 102.</t>
  </si>
  <si>
    <t>ETAPA PRODUCTIVA (EP)</t>
  </si>
  <si>
    <t>PROYECCIÓN HORAS POR INSTRUCTOR MENSUAL - TECNÓLOGO EN  ANÁLISIS Y DESARROLLO DE SOFTWARE.</t>
  </si>
  <si>
    <t>Total días y celdas en cada Fase</t>
  </si>
  <si>
    <t>No. Resultado de Aprendizaje (RAP)</t>
  </si>
  <si>
    <t>No. Horas por Competencia</t>
  </si>
  <si>
    <t>No. Horas por RAP
Promedio</t>
  </si>
  <si>
    <t>No. Horas a programar instructor de cada competencia en cada fase</t>
  </si>
  <si>
    <t>Horas a Ejecutar</t>
  </si>
  <si>
    <t>Fase 1
ANÁLISIS</t>
  </si>
  <si>
    <t>Fase 2 
PLANEACIÓN</t>
  </si>
  <si>
    <t>Fase 3
EJECUCIÓN</t>
  </si>
  <si>
    <t>Fase 4 
EVALUACIÓN</t>
  </si>
  <si>
    <t>Etapa PRODUCTIVA</t>
  </si>
  <si>
    <t># DÍAS</t>
  </si>
  <si>
    <t># CELDAS</t>
  </si>
  <si>
    <t>IND - 240201530 - INDUCCIÓN</t>
  </si>
  <si>
    <t>CT1-220501092-ESPECIFICACIÓN DE REQUISITOS DEL SOFTWARE.</t>
  </si>
  <si>
    <t>CT2 - 220501093 - ANÁLISIS DE LA ESPECIFICACIÓN DE REQUISITOS DEL SOFTWARE.</t>
  </si>
  <si>
    <t>CT3 - 220501094 -  ELABORACIÓN DE LA PROPUESTA TÉCNICA DEL SOFTWARE</t>
  </si>
  <si>
    <t>CT4 - 220501095 - MODELADO DE LOS ARTEFACTOS DEL SOFTWARE.</t>
  </si>
  <si>
    <t>CT5 - 220501096 - CONSTRUCCIÓN DEL SOFTWARE.</t>
  </si>
  <si>
    <t>CT6 - 220501097 -  IMPLANTACIÓN DEL SOFTWARE.</t>
  </si>
  <si>
    <t>CT7 - 220501098 - ADOPCIÓN DE BUENAS PRÁCTICAS EN EL PROCESO DE DESARROLLO DE SOFTWARE.</t>
  </si>
  <si>
    <t>TR1 - 220501046 - TIC</t>
  </si>
  <si>
    <t>TR2 - 240202501 - INGLES</t>
  </si>
  <si>
    <t>TR3 - 240201528 - MATEMÁTICAS</t>
  </si>
  <si>
    <t>TR4 - 220201501 - FÍSICA</t>
  </si>
  <si>
    <t>TR5 - 240201524 - COMUNICACIÓN ORAL Y ESCRITA</t>
  </si>
  <si>
    <t>TR6 - 240201064 - INVESTIGACIÓN FORMATIVA</t>
  </si>
  <si>
    <t>TR7 - 230101507 - IMPLEMENTAR HÁBITOS SALUDABLES MEDIANTE LA ACTIVIDAD FÍSICA</t>
  </si>
  <si>
    <t>TR8 - 220601501 - MEDIO AMBIENTE, SALUD Y SEGURIDAD EN EL TRABAJO</t>
  </si>
  <si>
    <t>TR9 - 240201526 - ÉTICA Y PAZ</t>
  </si>
  <si>
    <t>TR10 - 240201529 - EMPRENDIMIENTO</t>
  </si>
  <si>
    <t>TR11 - 210201501 - DERECHO FUNDAMENTAL AL TRABAJO</t>
  </si>
  <si>
    <t>TOTAL</t>
  </si>
  <si>
    <t>Tiempo en Meses</t>
  </si>
  <si>
    <r>
      <rPr>
        <b/>
        <sz val="14"/>
        <color rgb="FF375623"/>
        <rFont val="Calibri"/>
      </rPr>
      <t xml:space="preserve">TECNÓLOGO EN  ANÁLISIS Y DESARROLLO DE SOFTWARE
PROYECTO: </t>
    </r>
    <r>
      <rPr>
        <sz val="14"/>
        <color rgb="FF375623"/>
        <rFont val="Calibri"/>
      </rPr>
      <t>CONSTRUCCIÓN DE SOFTWARE INTEGRADOR DE TECNOLOGÍAS ORIENTADAS A SERVICIOS.</t>
    </r>
  </si>
  <si>
    <t>MES 1: INDUCCIÓN + FASE ANÁLISIS</t>
  </si>
  <si>
    <t>MES 2: FASE ANÁLISIS</t>
  </si>
  <si>
    <t>RESUMEN - CONTROL</t>
  </si>
  <si>
    <t>SEMANA</t>
  </si>
  <si>
    <t>FRANJA</t>
  </si>
  <si>
    <t>LUNES</t>
  </si>
  <si>
    <t>MARTES</t>
  </si>
  <si>
    <t>MIÉRCOLES</t>
  </si>
  <si>
    <t>JUEVES</t>
  </si>
  <si>
    <t>VIERNES</t>
  </si>
  <si>
    <t>COMPETENCIA</t>
  </si>
  <si>
    <t>HORAS</t>
  </si>
  <si>
    <t>Semana 1</t>
  </si>
  <si>
    <t>6:00 a 8:00</t>
  </si>
  <si>
    <t>IND</t>
  </si>
  <si>
    <t>CT1</t>
  </si>
  <si>
    <t>CT2</t>
  </si>
  <si>
    <t>8:00 a 10:00</t>
  </si>
  <si>
    <t>10:00 a 12:00</t>
  </si>
  <si>
    <t>12:00 a 14:00</t>
  </si>
  <si>
    <t>CT3</t>
  </si>
  <si>
    <t>Semana 2</t>
  </si>
  <si>
    <t>CT4</t>
  </si>
  <si>
    <t>CT5</t>
  </si>
  <si>
    <t>CT6</t>
  </si>
  <si>
    <t>CT7</t>
  </si>
  <si>
    <t>Semana 3</t>
  </si>
  <si>
    <t>TR1</t>
  </si>
  <si>
    <t>TR2</t>
  </si>
  <si>
    <t>TR3</t>
  </si>
  <si>
    <t>TR4</t>
  </si>
  <si>
    <t>Semana 4</t>
  </si>
  <si>
    <t>TR5</t>
  </si>
  <si>
    <t>TR6</t>
  </si>
  <si>
    <t>TR7</t>
  </si>
  <si>
    <t>TR8</t>
  </si>
  <si>
    <t>TR9</t>
  </si>
  <si>
    <t>TR10</t>
  </si>
  <si>
    <t>MES 3: FASE ANÁLISIS</t>
  </si>
  <si>
    <t>MES 4: FASE ANÁLISIS</t>
  </si>
  <si>
    <t>TR11</t>
  </si>
  <si>
    <t>MES 5: FASE ANÁLISIS + PLANEACIÓN</t>
  </si>
  <si>
    <t>MES 6: FASE PLANEACIÓN</t>
  </si>
  <si>
    <t>MES 7: FASE PLANEACIÓN</t>
  </si>
  <si>
    <t>MES 8: FASE PLANEACIÓN</t>
  </si>
  <si>
    <t>MES 9: FASE PLANEACIÓN</t>
  </si>
  <si>
    <t>MES 10: FASE PLANEACIÓN + EJECUCIÓN</t>
  </si>
  <si>
    <t>MES 11: FASE EJECUCIÓN</t>
  </si>
  <si>
    <t>MES 12: FASE EJECUCIÓN + EVALUACIÓN</t>
  </si>
  <si>
    <t>MES 13: FASE EJECUCIÓN</t>
  </si>
  <si>
    <t>MES 14: FASE EJECUCIÓN</t>
  </si>
  <si>
    <t>MES 15: FASE EJECUCIÓN</t>
  </si>
  <si>
    <t>MES 16: FASE EJECUCIÓN</t>
  </si>
  <si>
    <t>MES 17: FASE EJECUCIÓN</t>
  </si>
  <si>
    <t>MES 18: FASE EJECUCIÓN</t>
  </si>
  <si>
    <t>MES 19: FASE EJECUCIÓN + EVALUACIÓN</t>
  </si>
  <si>
    <t>MES 20: FASE EVALUACIÓN</t>
  </si>
  <si>
    <t xml:space="preserve"> - </t>
  </si>
  <si>
    <t xml:space="preserve">TECNÓLOGO EN  ANÁLISIS Y DESARROLLO DE SOFTWARE
PROYECTO: CONSTRUCCIÓN DE SOFTWARE INTEGRADOR DE TECNOLOGÍAS ORIENTADAS A SERVICIOS.
</t>
  </si>
  <si>
    <t>No. Semanas al mes</t>
  </si>
  <si>
    <t>FASES</t>
  </si>
  <si>
    <t>DURACIÓN MESES FASE</t>
  </si>
  <si>
    <t>Resultados de Aprendizaje</t>
  </si>
  <si>
    <t>Resultados de Aprendizaje por Competencia en la fase</t>
  </si>
  <si>
    <t>Resultados de Aprendizaje total por competencia</t>
  </si>
  <si>
    <t>Horas x Resultado de Aprendizaje</t>
  </si>
  <si>
    <t>FASE 1
ANÁLISIS</t>
  </si>
  <si>
    <t>FASE 2
PLANEACIÓN</t>
  </si>
  <si>
    <t>FASE 3
EJECUCIÓN</t>
  </si>
  <si>
    <t>FASE 4
EVALUACIÓN</t>
  </si>
  <si>
    <t># HORAS
MES 1</t>
  </si>
  <si>
    <t># HORAS MES 1</t>
  </si>
  <si>
    <t># HORAS MES 2</t>
  </si>
  <si>
    <t># HORAS MES 3</t>
  </si>
  <si>
    <t># HORAS MES 4</t>
  </si>
  <si>
    <t># HORAS MES 5</t>
  </si>
  <si>
    <t>Total Horas Fase 1
ANÁLISIS</t>
  </si>
  <si>
    <t># HORAS MES 6</t>
  </si>
  <si>
    <t># HORAS MES 7</t>
  </si>
  <si>
    <t># HORAS MES 8</t>
  </si>
  <si>
    <t># HORAS MES 9</t>
  </si>
  <si>
    <t># HORAS MES 10</t>
  </si>
  <si>
    <t>Total Horas Fase 2
PLANEACIÓN</t>
  </si>
  <si>
    <t># HORAS MES 11</t>
  </si>
  <si>
    <t># HORAS MES 12</t>
  </si>
  <si>
    <t># HORAS MES 13</t>
  </si>
  <si>
    <t># HORAS MES 14</t>
  </si>
  <si>
    <t># HORAS MES 15</t>
  </si>
  <si>
    <t># HORAS MES 16</t>
  </si>
  <si>
    <t># HORAS MES 17</t>
  </si>
  <si>
    <t># HORAS MES 18</t>
  </si>
  <si>
    <t># HORAS MES 19</t>
  </si>
  <si>
    <t>Total Horas Fase 3
EJECUCIÓN</t>
  </si>
  <si>
    <t># HORAS MES 20</t>
  </si>
  <si>
    <t>Total Horas Fase 4
EVALUACIÓN</t>
  </si>
  <si>
    <r>
      <rPr>
        <b/>
        <sz val="10"/>
        <color rgb="FF000000"/>
        <rFont val="Calibri"/>
        <family val="2"/>
      </rPr>
      <t xml:space="preserve">IND - 240201530 - </t>
    </r>
    <r>
      <rPr>
        <sz val="10"/>
        <color rgb="FF000000"/>
        <rFont val="Calibri"/>
        <family val="2"/>
      </rPr>
      <t>INDUCCIÓN</t>
    </r>
  </si>
  <si>
    <t>Identificar la dinámica organizacional del SENA y el rol de la formación profesional integral de acuerdo con su proyecto de vida y el desarrollo profesional.</t>
  </si>
  <si>
    <t xml:space="preserve">  -</t>
  </si>
  <si>
    <t>Total</t>
  </si>
  <si>
    <r>
      <rPr>
        <b/>
        <sz val="10"/>
        <color rgb="FF000000"/>
        <rFont val="Calibri"/>
        <family val="2"/>
      </rPr>
      <t>220501092-01</t>
    </r>
    <r>
      <rPr>
        <sz val="10"/>
        <color rgb="FF000000"/>
        <rFont val="Calibri"/>
        <family val="2"/>
      </rPr>
      <t xml:space="preserve"> Caracterizar los procesos de la organización de acuerdo con el software a construir.</t>
    </r>
  </si>
  <si>
    <r>
      <rPr>
        <b/>
        <sz val="10"/>
        <color rgb="FF000000"/>
        <rFont val="Calibri"/>
        <family val="2"/>
      </rPr>
      <t xml:space="preserve">220501092-02 </t>
    </r>
    <r>
      <rPr>
        <sz val="10"/>
        <color rgb="FF000000"/>
        <rFont val="Calibri"/>
        <family val="2"/>
      </rPr>
      <t>Recolectar información del software a construir de acuerdo con las necesidades del cliente.</t>
    </r>
  </si>
  <si>
    <r>
      <rPr>
        <b/>
        <sz val="10"/>
        <color rgb="FF000000"/>
        <rFont val="Calibri"/>
        <family val="2"/>
      </rPr>
      <t xml:space="preserve">220501092-03 </t>
    </r>
    <r>
      <rPr>
        <sz val="10"/>
        <color rgb="FF000000"/>
        <rFont val="Calibri"/>
        <family val="2"/>
      </rPr>
      <t>Establecer los requisitos del software de acuerdo con la información recolectada.</t>
    </r>
  </si>
  <si>
    <r>
      <rPr>
        <b/>
        <sz val="10"/>
        <color rgb="FF000000"/>
        <rFont val="Calibri"/>
        <family val="2"/>
      </rPr>
      <t xml:space="preserve">220501092-04 </t>
    </r>
    <r>
      <rPr>
        <sz val="10"/>
        <color rgb="FF000000"/>
        <rFont val="Calibri"/>
        <family val="2"/>
      </rPr>
      <t>Validar el informe de requisitos de acuerdo con las necesidades del cliente.</t>
    </r>
  </si>
  <si>
    <r>
      <rPr>
        <b/>
        <sz val="10"/>
        <color rgb="FF000000"/>
        <rFont val="Calibri"/>
        <family val="2"/>
      </rPr>
      <t>220501093-01</t>
    </r>
    <r>
      <rPr>
        <sz val="10"/>
        <color rgb="FF000000"/>
        <rFont val="Calibri"/>
        <family val="2"/>
      </rPr>
      <t xml:space="preserve"> Planear actividades de análisis de acuerdo con la metodología seleccionada</t>
    </r>
  </si>
  <si>
    <r>
      <rPr>
        <b/>
        <sz val="10"/>
        <color rgb="FF000000"/>
        <rFont val="Calibri"/>
        <family val="2"/>
      </rPr>
      <t>220501093-02</t>
    </r>
    <r>
      <rPr>
        <sz val="10"/>
        <color rgb="FF000000"/>
        <rFont val="Calibri"/>
        <family val="2"/>
      </rPr>
      <t xml:space="preserve"> - Modelar las funciones del software de acuerdo con el informe de requisitos.</t>
    </r>
  </si>
  <si>
    <r>
      <rPr>
        <b/>
        <sz val="10"/>
        <color rgb="FF000000"/>
        <rFont val="Calibri"/>
        <family val="2"/>
      </rPr>
      <t xml:space="preserve">220501093-04 </t>
    </r>
    <r>
      <rPr>
        <sz val="10"/>
        <color rgb="FF000000"/>
        <rFont val="Calibri"/>
        <family val="2"/>
      </rPr>
      <t>Verificar los modelos realizados en la fase de análisis de acuerdo con lo establecido en el informe de requisitos.</t>
    </r>
  </si>
  <si>
    <r>
      <rPr>
        <b/>
        <sz val="10"/>
        <color rgb="FF000000"/>
        <rFont val="Calibri"/>
        <family val="2"/>
      </rPr>
      <t>220501094-01</t>
    </r>
    <r>
      <rPr>
        <sz val="10"/>
        <color rgb="FF000000"/>
        <rFont val="Calibri"/>
        <family val="2"/>
      </rPr>
      <t xml:space="preserve"> Definir especificaciones técnicas del software de acuerdo con las características del software a construir.</t>
    </r>
  </si>
  <si>
    <r>
      <rPr>
        <b/>
        <sz val="10"/>
        <color rgb="FF000000"/>
        <rFont val="Calibri"/>
        <family val="2"/>
      </rPr>
      <t>220501094_02</t>
    </r>
    <r>
      <rPr>
        <sz val="10"/>
        <color rgb="FF000000"/>
        <rFont val="Calibri"/>
        <family val="2"/>
      </rPr>
      <t xml:space="preserve"> Elaborar propuesta técnica del software de acuerdo con las especificaciones técnicas definidas</t>
    </r>
  </si>
  <si>
    <r>
      <rPr>
        <b/>
        <sz val="10"/>
        <color rgb="FF000000"/>
        <rFont val="Calibri"/>
        <family val="2"/>
      </rPr>
      <t xml:space="preserve">220501094_03 </t>
    </r>
    <r>
      <rPr>
        <sz val="10"/>
        <color rgb="FF000000"/>
        <rFont val="Calibri"/>
        <family val="2"/>
      </rPr>
      <t>Validar las condiciones de la propuesta técnica del software de acuerdo con los intereses de las partes.</t>
    </r>
  </si>
  <si>
    <r>
      <rPr>
        <b/>
        <sz val="10"/>
        <color rgb="FF000000"/>
        <rFont val="Calibri"/>
        <family val="2"/>
      </rPr>
      <t xml:space="preserve">220501046-01 </t>
    </r>
    <r>
      <rPr>
        <sz val="10"/>
        <color rgb="FF000000"/>
        <rFont val="Calibri"/>
        <family val="2"/>
      </rPr>
      <t>Alistar herramientas de tecnologías de la información y la comunicación (TIC), de acuerdo con las necesidades de procesamiento de información y comunicación.</t>
    </r>
  </si>
  <si>
    <r>
      <rPr>
        <b/>
        <sz val="10"/>
        <color rgb="FF000000"/>
        <rFont val="Calibri"/>
        <family val="2"/>
      </rPr>
      <t xml:space="preserve">220501046-02 </t>
    </r>
    <r>
      <rPr>
        <sz val="10"/>
        <color rgb="FF000000"/>
        <rFont val="Calibri"/>
        <family val="2"/>
      </rPr>
      <t>Aplicar funcionalidades de herramientas y servicios TIC, de acuerdo con manuales de uso, procedimientos establecidos y buenas prácticas.</t>
    </r>
  </si>
  <si>
    <r>
      <rPr>
        <b/>
        <sz val="10"/>
        <color rgb="FF000000"/>
        <rFont val="Calibri"/>
        <family val="2"/>
      </rPr>
      <t xml:space="preserve">220501046-03 </t>
    </r>
    <r>
      <rPr>
        <sz val="10"/>
        <color rgb="FF000000"/>
        <rFont val="Calibri"/>
        <family val="2"/>
      </rPr>
      <t>Evaluar los resultados, de acuerdo con los requerimientos.</t>
    </r>
  </si>
  <si>
    <r>
      <rPr>
        <b/>
        <sz val="10"/>
        <color rgb="FF000000"/>
        <rFont val="Calibri"/>
        <family val="2"/>
      </rPr>
      <t xml:space="preserve">220501046 -04 </t>
    </r>
    <r>
      <rPr>
        <sz val="10"/>
        <color rgb="FF000000"/>
        <rFont val="Calibri"/>
        <family val="2"/>
      </rPr>
      <t>Optimizar los resultados, de acuerdo con la verificación.</t>
    </r>
  </si>
  <si>
    <t>240202501- 01 Comprender información sobre situaciones cotidianas y laborales</t>
  </si>
  <si>
    <t>240202501-02 Intercambiar opiniones sobre situaciones cotidianas y laborales</t>
  </si>
  <si>
    <t>240201528-01 - Identificar modelos matemáticos de acuerdo con los requerimientos del problema planteado en contextos sociales y productivo.</t>
  </si>
  <si>
    <t>240201528-02- Plantear problemas matemáticos a partir de situaciones generadas en el contexto social y productivo.</t>
  </si>
  <si>
    <t>240201528-03 - Resolver problemas matemáticos a partir de situaciones generadas en el contexto social y productivo.</t>
  </si>
  <si>
    <t>240201528-04 - Proponer acciones de mejora frente a los resultados de los procedimientos matemáticos de acuerdo con el problema planteado.</t>
  </si>
  <si>
    <t>Total Fase</t>
  </si>
  <si>
    <t>220501093-03
Desarrollar procesos lógicos a través de la implementación de algoritmos.</t>
  </si>
  <si>
    <t>220501095-02 Estructurar el modelo de datos del software de acuerdo con las especificaciones del análisis.</t>
  </si>
  <si>
    <r>
      <rPr>
        <b/>
        <sz val="10"/>
        <color rgb="FF000000"/>
        <rFont val="Calibri"/>
        <family val="2"/>
      </rPr>
      <t>220501095-01</t>
    </r>
    <r>
      <rPr>
        <sz val="10"/>
        <color rgb="FF000000"/>
        <rFont val="Calibri"/>
        <family val="2"/>
      </rPr>
      <t xml:space="preserve"> Elaborar los artefactos de diseño del software siguiendo las prácticas de la metodología seleccionada.</t>
    </r>
  </si>
  <si>
    <r>
      <rPr>
        <b/>
        <sz val="10"/>
        <color rgb="FF000000"/>
        <rFont val="Calibri"/>
        <family val="2"/>
      </rPr>
      <t>220501095-04</t>
    </r>
    <r>
      <rPr>
        <sz val="10"/>
        <color rgb="FF000000"/>
        <rFont val="Calibri"/>
        <family val="2"/>
      </rPr>
      <t xml:space="preserve"> Verificar los entregables de la fase de diseño del software de acuerdo con lo establecido en el informe de análisis.</t>
    </r>
  </si>
  <si>
    <t>220501095-03
Determinar las características técnicas de la interfaz gráfica del software adoptando estándares.</t>
  </si>
  <si>
    <t>220201501-01 - Identificar los principios y leyes de la física en la solución de problemas de acuerdo al contexto productivo.</t>
  </si>
  <si>
    <t>220201501-02 - Solucionar problemas asociados con el sector productivo con base en los principios y leyes de la física.</t>
  </si>
  <si>
    <t>220201501-03- Verificar las transformaciones físicas de la materia utilizando herramientas</t>
  </si>
  <si>
    <t>220201501-04 - Proponer acciones de mejora en los procesos productivos de acuerdo con los principios y leyes de la física.</t>
  </si>
  <si>
    <t>240202501-03 - Discutir sobre posibles soluciones a problemas dentro de un rango variado de contextos sociales y laborales.</t>
  </si>
  <si>
    <t>240202501-04 - Implementar acciones de mejora relacionadas con el uso de expresiones, estructuras y desempeño según los resultados de aprendizaje formulados para el programa.</t>
  </si>
  <si>
    <t>240202501 05 - Presentar un proceso para la realización de una actividad en su
quehacer laboral de acuerdo con los procedimientos establecidos
desde su programa de formación.</t>
  </si>
  <si>
    <t>240201524-01 - Analizar los componentes de la comunicación según sus características, intencionalidad y contexto.</t>
  </si>
  <si>
    <t>240201524-02 - Argumentar en forma oral y escrita atendiendo las exigencias y particularidades de las diversas situaciones comunicativas mediante los distintos sistemas de representación.</t>
  </si>
  <si>
    <t>240201524-03 - Relacionar los procesos comunicativos teniendo en cuenta criterios de lógica y racionalidad.</t>
  </si>
  <si>
    <t>240201524-04 - Establecer procesos de enriquecimiento lexical y acciones de mejoramiento en el desarrollo de procesos comunicativos según requerimientos del contexto.</t>
  </si>
  <si>
    <t>240201064-1 - Analizar el contexto productivo según sus características y necesidades.</t>
  </si>
  <si>
    <t>240201064 -2 - Estructurar el proyecto de acuerdo a criterios de la investigación.</t>
  </si>
  <si>
    <t>240201064 -3 - Argumentar aspectos teóricos del proyecto según referentes nacionales e internacionales.</t>
  </si>
  <si>
    <t>240201064 -4. Proponer soluciones a las necesidades del contexto según resultados de la investigación.</t>
  </si>
  <si>
    <t xml:space="preserve">220501096-02
Construir la base de datos para el software a partir del modelo de datos. </t>
  </si>
  <si>
    <t xml:space="preserve">220501096-03
Crear componentes frontend del software de acuerdo con el diseño. </t>
  </si>
  <si>
    <t>220501096-01
Planear actividades de construcción del software de acuerdo con el diseño establecido.</t>
  </si>
  <si>
    <t>220501096-04 - Codificar el software de acuerdo con el diseño establecido.</t>
  </si>
  <si>
    <t>220501096-05 Realizar pruebas al software para verificar su funcionalidad.</t>
  </si>
  <si>
    <t>220501097-01
Planear actividades de implantación del software de acuerdo con las condiciones de la solución informática.</t>
  </si>
  <si>
    <t>220501097-02
Desplegar el software de acuerdo con la arquitectura y las políticas establecidas.</t>
  </si>
  <si>
    <t>220501097-03
Documentar el proceso de implantación de software siguiendo estándares de calidad.</t>
  </si>
  <si>
    <t>220501097_04
Implantar el software de acuerdo con los niveles de servicio establecidos con el cliente.</t>
  </si>
  <si>
    <t>230101507-01 - Desarrollar habilidades psicomotrices en el contexto productivo y social.</t>
  </si>
  <si>
    <t>230101507-02 - Practicar hábitos saludables mediante la aplicación de fundamentos de nutrición e higiene.</t>
  </si>
  <si>
    <t>230101507-03 - Ejecutar actividades de acondicionamiento físico orientadas hacia el mejoramiento de la condición física en los contextos productivo y social.</t>
  </si>
  <si>
    <t>230101507-04 - Implementar un plan de ergonomía y pausas activas según las características de la función productiva.</t>
  </si>
  <si>
    <t>240202501-06 - Explicar las funciones de su ocupación laboral usando expresiones de acuerdo al nivel requerido por el programa de formación.</t>
  </si>
  <si>
    <t>220601501-01 - Analizar las estrategias para la prevención y control de los impactos ambientales y de los accidentes y enfermedades laborales (ATEL), de acuerdo con las políticas organizacionales y el entorno social.</t>
  </si>
  <si>
    <t>220601501-02 - Implementar estrategias para el control de los impactos ambientales y de los accidentes y enfermedades de acuerdo con los planes y programas establecidos por la organización.</t>
  </si>
  <si>
    <t>220601501-03 - Realizar seguimiento y acompañamiento al desarrollo de los planes y programas ambientales y SST, según el área de desempeño.</t>
  </si>
  <si>
    <t>220601501-04. 
Proponer acciones de mejora para el manejo ambiental y el control de la SST, de acuerdo con estrategias de trabajo, colaborativo, cooperativo y coordinado en el contexto productivo y social.</t>
  </si>
  <si>
    <t>240201526 - 01 - Promover mi dignidad y la del otro a partir de los principios y valores éticos como aporte en la instauración de una cultura de paz.</t>
  </si>
  <si>
    <t>240201526-02 - Establecer relaciones de crecimiento personal y comunitario a partir del bien común como aporte para el desarrollo social.</t>
  </si>
  <si>
    <t>240201526-03 - Promover el uso racional de los recursos naturales a partir de criterios de sostenibilidad y sustentabilidad ética y normativa vigente.</t>
  </si>
  <si>
    <t>240201526-04 - Contribuir con el fortalecimiento de la cultura de paz a partir de la dignidad humana y las estrategias para la transformación de conflictos.</t>
  </si>
  <si>
    <t>240201529-01 - Integrar elementos de la cultura emprendedora teniendo en cuenta el perfil personal y el contexto de desarrollo social.</t>
  </si>
  <si>
    <t>240201529-02 - Caracterizar la idea de negocio teniendo en cuenta las oportunidades y necesidades del sector productivo y social.</t>
  </si>
  <si>
    <t>240201529-03 - Estructurar el plan de negocio de acuerdo con las características empresariales y tendencias de mercado.</t>
  </si>
  <si>
    <t>240201529-04 - Valorar la propuesta de negocio conforme con su estructura y necesidades del sector productivo y social.</t>
  </si>
  <si>
    <t>220501098-01
Incorporar actividades de aseguramiento de la calidad del software de acuerdo con estándares de la industria.</t>
  </si>
  <si>
    <t>220501098-02
Verificar la calidad del software de acuerdo con las prácticas asociadas en los procesos de desarrollo.</t>
  </si>
  <si>
    <t>220501098-03
Realizar actividades de mejora de la calidad del software a partir de los resultados de la verificación.</t>
  </si>
  <si>
    <t>210201501-01 - Valorar la importancia de la ciudadanía laboral con base en el estudio de los derechos humanos y fundamentales del trabajo.</t>
  </si>
  <si>
    <t>210201501-02 - Practicar los derechos fundamentales del trabajo de acuerdo con la Constitución Política y los convenios internacionales.</t>
  </si>
  <si>
    <t>210201501-03 - Reconocer el trabajo como factor de movilidad social y transformación vital con referencia a la fenomenología y a los
derechos fundamentales en el trabajo.</t>
  </si>
  <si>
    <t>210201501-04 - Participar en acciones solidarias teniendo en cuenta el ejercicio de los derechos humanos, de los pueblos y de la  naturaleza.</t>
  </si>
  <si>
    <t>TOTALES</t>
  </si>
  <si>
    <t>TEXTO EN DISEÑO CURRICULAR</t>
  </si>
  <si>
    <t>NOMBRE CORTO</t>
  </si>
  <si>
    <t>Ejercer derechos fundamentales del trabajo en el marco de la constitución política y los convenios internacionales.</t>
  </si>
  <si>
    <t>Aplicar prácticas de protección ambiental, seguridad y salud en el trabajo de acuerdo con las políticas organizacionales y la normatividad vigente – Protección para la salud y el medio ambiente.</t>
  </si>
  <si>
    <t>Enrique Low Mutra - Interactuar en el contexto productivo y social de acuerdo con principios éticos para la construcción de una cultura de paz– Ética para la construcción de una cultura de paz.</t>
  </si>
  <si>
    <t>Generar hábitos saludables de vida mediante la aplicación de programas de actividad física en los contextos productivos y sociales.</t>
  </si>
  <si>
    <t>220201501
o
240201064</t>
  </si>
  <si>
    <t>Orientar investigación formativa según referentes técnicos.</t>
  </si>
  <si>
    <t>240201529 
o
240201533</t>
  </si>
  <si>
    <t>Fomentar cultura emprendedora según habilidades y competencias personales. - Fomento de la cultura emprendedora.</t>
  </si>
  <si>
    <t>Interactuar en lengua inglesa de forma oral y escrita dentro de contextos sociales y laborales según los criterios establecidos por el marco común europeo de referencia para las lenguas.</t>
  </si>
  <si>
    <t>Razonar cuantitativamente frente a situaciones susceptibles de ser abordadas de manera matemática en contextos laborales, sociales y personales.</t>
  </si>
  <si>
    <t xml:space="preserve">Utilizar herramientas informáticas de acuerdo con necesidades de manejo de información. </t>
  </si>
  <si>
    <t>Desarrollar procesos de comunicación eficaces y efectivos, teniendo en cuenta situaciones de orden social, personal y productivo.</t>
  </si>
  <si>
    <t>Aplicación de conocimientos de las ciencias naturales de acuerdo con situaciones del contexto productivo y social.</t>
  </si>
  <si>
    <t>CIENCIAS NATURALES (FISICA / BIOLOGÍA)</t>
  </si>
  <si>
    <t>Fecha de Elaboración</t>
  </si>
  <si>
    <t>21/08/2024</t>
  </si>
  <si>
    <t>Versión de la Matriz</t>
  </si>
  <si>
    <t>Denominación del Programa</t>
  </si>
  <si>
    <t>PATRONAJE INDUSTRIAL DE PRENDAS DE VESTIR</t>
  </si>
  <si>
    <t>Código y versión</t>
  </si>
  <si>
    <t>524500_3</t>
  </si>
  <si>
    <t>Nombre del Proyecto</t>
  </si>
  <si>
    <t>Desarrollo de patrones de prendas de vestir aplicando estándares de calidad en manufactura</t>
  </si>
  <si>
    <t>Código del Proyecto</t>
  </si>
  <si>
    <t>Hoja / Ítem</t>
  </si>
  <si>
    <t>Fecha del Cambio</t>
  </si>
  <si>
    <t>Naturaleza del Cambio</t>
  </si>
  <si>
    <t>INFORMACIÓN GENERAL</t>
  </si>
  <si>
    <t>Hoja nueva que se adiciona con la última metodología establecida para elaboración de matrices de programación de instructores, con el objetivo de presentar la información general a tener en cuenta para la construcción de la matriz y ejecución del programa.</t>
  </si>
  <si>
    <t>HORAS X COMPETENCIA X FASE</t>
  </si>
  <si>
    <t>Se cambia el orden de las competencias, teniendo en cuenta el orden que se encuentra en la planeación pedagógica, pero con la premisa de que la inducción es la primera que se ejecuta, seguida de las competencias técnicas y finalmente las transversales.
- Se estandarizan los nombres de las competencia transversales y claves con nombres cortos.
- Se adiciona información del tiempo en meses para cada fase o módulo a ejecutar en el programa.</t>
  </si>
  <si>
    <t>HORARIOS</t>
  </si>
  <si>
    <t xml:space="preserve">Se ajusta la información de tal manera que se visualice por mes cada una de las semanas.
- Entre fase y fase se diferencia por medio de dos colores predefinidos en el manual "Diligenciamiento Matrices de programación de Titulada Virtual". 
- Se crea tabla que contiene la información sobre el total de horas de cada competencia. </t>
  </si>
  <si>
    <t>DISTRIBUCIÓN HORAS</t>
  </si>
  <si>
    <t xml:space="preserve">Se cambia el orden de la ubicación de esta hoja, quedando como la última hoja del documento.  
- Se incluye en el encabezado de esta hoja el nombre del proyecto. 
- Se elimina la columna "Horas por competencia en esta fase". 
- Se elimina la información de las columnas relacionadas con 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</si>
</sst>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0_-;\-* #,##0.0_-;_-* &quot;-&quot;??_-;_-@_-"/>
    <numFmt numFmtId="167" formatCode="#,##0.0"/>
  </numFmts>
  <fonts count="41">
    <font>
      <sz val="12"/>
      <color rgb="FF000000"/>
      <name val="Calibri"/>
      <family val="2"/>
    </font>
    <font>
      <sz val="12"/>
      <name val="Calibri"/>
      <family val="2"/>
    </font>
    <font>
      <sz val="10"/>
      <name val="Calibri"/>
      <family val="2"/>
    </font>
    <font>
      <sz val="12"/>
      <color rgb="FF000000"/>
      <name val="Calibri"/>
      <family val="2"/>
    </font>
    <font>
      <sz val="11"/>
      <color theme="1"/>
      <name val="Calibri"/>
      <family val="2"/>
      <scheme val="minor"/>
    </font>
    <font>
      <sz val="12"/>
      <color theme="1"/>
      <name val="Calibri"/>
      <family val="2"/>
    </font>
    <font>
      <b/>
      <sz val="14"/>
      <color rgb="FFFFFFFF"/>
      <name val="Calibri"/>
      <family val="2"/>
    </font>
    <font>
      <b/>
      <sz val="11"/>
      <color rgb="FFFFFFFF"/>
      <name val="Calibri"/>
      <family val="2"/>
    </font>
    <font>
      <b/>
      <sz val="12"/>
      <color rgb="FFFFFFFF"/>
      <name val="Calibri"/>
      <family val="2"/>
    </font>
    <font>
      <sz val="10"/>
      <color theme="1"/>
      <name val="Calibri"/>
      <family val="2"/>
    </font>
    <font>
      <sz val="10"/>
      <color rgb="FF000000"/>
      <name val="Calibri"/>
      <family val="2"/>
    </font>
    <font>
      <b/>
      <sz val="10"/>
      <color rgb="FFFFFFFF"/>
      <name val="Calibri"/>
      <family val="2"/>
    </font>
    <font>
      <sz val="10"/>
      <color rgb="FFFFFFFF"/>
      <name val="Calibri"/>
      <family val="2"/>
    </font>
    <font>
      <sz val="10"/>
      <color theme="1"/>
      <name val="Calibri"/>
      <family val="2"/>
      <scheme val="minor"/>
    </font>
    <font>
      <b/>
      <sz val="12"/>
      <color theme="1"/>
      <name val="Calibri"/>
      <family val="2"/>
    </font>
    <font>
      <b/>
      <sz val="12"/>
      <color rgb="FF000000"/>
      <name val="Calibri"/>
      <family val="2"/>
    </font>
    <font>
      <b/>
      <sz val="12"/>
      <color rgb="FFFF0000"/>
      <name val="Calibri"/>
      <family val="2"/>
    </font>
    <font>
      <sz val="12"/>
      <color theme="9" tint="-0.499984740745262"/>
      <name val="Calibri"/>
      <family val="2"/>
    </font>
    <font>
      <b/>
      <i/>
      <sz val="12"/>
      <color rgb="FF000000"/>
      <name val="Calibri"/>
      <family val="2"/>
    </font>
    <font>
      <b/>
      <sz val="11"/>
      <color rgb="FF000000"/>
      <name val="Calibri"/>
      <family val="2"/>
    </font>
    <font>
      <b/>
      <i/>
      <sz val="12"/>
      <color theme="1"/>
      <name val="Calibri"/>
      <family val="2"/>
    </font>
    <font>
      <b/>
      <sz val="10"/>
      <color rgb="FF000000"/>
      <name val="Calibri"/>
      <family val="2"/>
    </font>
    <font>
      <sz val="10"/>
      <color theme="9" tint="-0.499984740745262"/>
      <name val="Calibri"/>
      <family val="2"/>
    </font>
    <font>
      <b/>
      <sz val="10"/>
      <color theme="9" tint="-0.499984740745262"/>
      <name val="Calibri"/>
      <family val="2"/>
    </font>
    <font>
      <b/>
      <sz val="12"/>
      <color theme="9" tint="-0.499984740745262"/>
      <name val="Calibri"/>
      <family val="2"/>
    </font>
    <font>
      <b/>
      <sz val="14"/>
      <color theme="9" tint="-0.499984740745262"/>
      <name val="Calibri"/>
      <family val="2"/>
    </font>
    <font>
      <sz val="11"/>
      <color rgb="FF000000"/>
      <name val="Calibri"/>
      <family val="2"/>
    </font>
    <font>
      <b/>
      <sz val="14"/>
      <color rgb="FF375623"/>
      <name val="Calibri"/>
      <family val="2"/>
    </font>
    <font>
      <sz val="11"/>
      <name val="Calibri"/>
      <family val="2"/>
    </font>
    <font>
      <b/>
      <sz val="11"/>
      <color theme="0"/>
      <name val="Calibri"/>
      <family val="2"/>
    </font>
    <font>
      <b/>
      <sz val="12"/>
      <name val="Calibri"/>
      <family val="2"/>
    </font>
    <font>
      <b/>
      <sz val="12"/>
      <color theme="0"/>
      <name val="Calibri"/>
      <family val="2"/>
    </font>
    <font>
      <sz val="12"/>
      <color theme="0"/>
      <name val="Arial"/>
      <family val="2"/>
    </font>
    <font>
      <b/>
      <sz val="9"/>
      <color theme="1"/>
      <name val="Calibri"/>
      <family val="2"/>
    </font>
    <font>
      <sz val="9"/>
      <color theme="1"/>
      <name val="Calibri"/>
      <family val="2"/>
    </font>
    <font>
      <b/>
      <sz val="11"/>
      <color rgb="FF375623"/>
      <name val="Calibri"/>
      <family val="2"/>
    </font>
    <font>
      <b/>
      <sz val="14"/>
      <color rgb="FF000000"/>
      <name val="Calibri"/>
      <family val="2"/>
    </font>
    <font>
      <sz val="12"/>
      <color theme="0"/>
      <name val="Calibri"/>
      <family val="2"/>
    </font>
    <font>
      <sz val="8"/>
      <name val="Calibri"/>
      <family val="2"/>
    </font>
    <font>
      <b/>
      <sz val="14"/>
      <color rgb="FF375623"/>
      <name val="Calibri"/>
    </font>
    <font>
      <sz val="14"/>
      <color rgb="FF375623"/>
      <name val="Calibri"/>
    </font>
  </fonts>
  <fills count="10">
    <fill>
      <patternFill patternType="none"/>
    </fill>
    <fill>
      <patternFill patternType="gray125"/>
    </fill>
    <fill>
      <patternFill patternType="solid">
        <fgColor theme="0"/>
        <bgColor theme="0"/>
      </patternFill>
    </fill>
    <fill>
      <patternFill patternType="solid">
        <fgColor rgb="FF33CCCC"/>
        <bgColor rgb="FF33CCCC"/>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984740745262"/>
        <bgColor rgb="FF333399"/>
      </patternFill>
    </fill>
    <fill>
      <patternFill patternType="solid">
        <fgColor theme="9" tint="0.59999389629810485"/>
        <bgColor indexed="64"/>
      </patternFill>
    </fill>
    <fill>
      <patternFill patternType="solid">
        <fgColor theme="9" tint="-0.249977111117893"/>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bottom style="medium">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top/>
      <bottom style="thin">
        <color indexed="64"/>
      </bottom>
      <diagonal/>
    </border>
    <border>
      <left/>
      <right/>
      <top/>
      <bottom style="medium">
        <color rgb="FF000000"/>
      </bottom>
      <diagonal/>
    </border>
    <border>
      <left style="medium">
        <color rgb="FF000000"/>
      </left>
      <right style="medium">
        <color rgb="FF000000"/>
      </right>
      <top/>
      <bottom style="thin">
        <color indexed="64"/>
      </bottom>
      <diagonal/>
    </border>
    <border>
      <left/>
      <right style="thin">
        <color indexed="64"/>
      </right>
      <top style="thin">
        <color indexed="64"/>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rgb="FF000000"/>
      </left>
      <right style="medium">
        <color rgb="FF000000"/>
      </right>
      <top/>
      <bottom style="thin">
        <color indexed="64"/>
      </bottom>
      <diagonal/>
    </border>
    <border>
      <left/>
      <right style="medium">
        <color rgb="FF000000"/>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rgb="FF000000"/>
      </left>
      <right style="thin">
        <color indexed="64"/>
      </right>
      <top/>
      <bottom/>
      <diagonal/>
    </border>
    <border>
      <left style="medium">
        <color rgb="FF000000"/>
      </left>
      <right style="medium">
        <color rgb="FF000000"/>
      </right>
      <top style="thin">
        <color indexed="64"/>
      </top>
      <bottom style="medium">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s>
  <cellStyleXfs count="4">
    <xf numFmtId="0" fontId="0" fillId="0" borderId="0"/>
    <xf numFmtId="0" fontId="3" fillId="0" borderId="0"/>
    <xf numFmtId="9" fontId="4" fillId="0" borderId="0" applyFont="0" applyFill="0" applyBorder="0" applyAlignment="0" applyProtection="0"/>
    <xf numFmtId="164" fontId="3" fillId="0" borderId="0" applyFont="0" applyFill="0" applyBorder="0" applyAlignment="0" applyProtection="0"/>
  </cellStyleXfs>
  <cellXfs count="444">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0" fillId="0" borderId="0" xfId="0" applyAlignment="1">
      <alignment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3" fillId="0" borderId="0" xfId="1" applyAlignment="1">
      <alignment vertical="center"/>
    </xf>
    <xf numFmtId="0" fontId="3" fillId="0" borderId="0" xfId="1" applyAlignment="1">
      <alignment horizontal="center" vertical="center"/>
    </xf>
    <xf numFmtId="0" fontId="5" fillId="0" borderId="0" xfId="1" applyFont="1" applyAlignment="1">
      <alignment horizontal="center" vertical="center"/>
    </xf>
    <xf numFmtId="0" fontId="7" fillId="3" borderId="19" xfId="0" applyFont="1" applyFill="1" applyBorder="1" applyAlignment="1">
      <alignment horizontal="center" vertical="center"/>
    </xf>
    <xf numFmtId="1" fontId="8" fillId="0" borderId="0" xfId="1" applyNumberFormat="1" applyFont="1" applyAlignment="1">
      <alignment horizontal="center" vertical="center"/>
    </xf>
    <xf numFmtId="0" fontId="0" fillId="0" borderId="12" xfId="0" applyBorder="1"/>
    <xf numFmtId="0" fontId="15" fillId="3" borderId="10" xfId="0" applyFont="1" applyFill="1" applyBorder="1" applyAlignment="1">
      <alignment horizontal="center" vertical="center"/>
    </xf>
    <xf numFmtId="0" fontId="15" fillId="3" borderId="22" xfId="0" applyFont="1" applyFill="1" applyBorder="1" applyAlignment="1">
      <alignment horizontal="center" vertical="center"/>
    </xf>
    <xf numFmtId="0" fontId="15" fillId="0" borderId="0" xfId="0" applyFont="1"/>
    <xf numFmtId="0" fontId="0" fillId="0" borderId="25" xfId="0" applyBorder="1"/>
    <xf numFmtId="0" fontId="10" fillId="0" borderId="0" xfId="0" applyFont="1"/>
    <xf numFmtId="0" fontId="19" fillId="0" borderId="0" xfId="0" applyFont="1" applyAlignment="1">
      <alignment horizontal="center"/>
    </xf>
    <xf numFmtId="0" fontId="19" fillId="0" borderId="12" xfId="0" applyFont="1" applyBorder="1" applyAlignment="1">
      <alignment horizontal="center"/>
    </xf>
    <xf numFmtId="1" fontId="23" fillId="0" borderId="12" xfId="1" applyNumberFormat="1" applyFont="1" applyBorder="1" applyAlignment="1">
      <alignment horizontal="center" vertical="center"/>
    </xf>
    <xf numFmtId="0" fontId="17" fillId="0" borderId="0" xfId="1" applyFont="1" applyAlignment="1">
      <alignment vertical="center"/>
    </xf>
    <xf numFmtId="0" fontId="17" fillId="0" borderId="0" xfId="0" applyFont="1"/>
    <xf numFmtId="0" fontId="22" fillId="0" borderId="0" xfId="0" applyFont="1"/>
    <xf numFmtId="0" fontId="2" fillId="4" borderId="12" xfId="1" applyFont="1" applyFill="1" applyBorder="1" applyAlignment="1">
      <alignment horizontal="center" vertical="center"/>
    </xf>
    <xf numFmtId="0" fontId="2" fillId="5" borderId="12" xfId="1" applyFont="1" applyFill="1" applyBorder="1" applyAlignment="1">
      <alignment horizontal="center" vertical="center"/>
    </xf>
    <xf numFmtId="0" fontId="26" fillId="0" borderId="0" xfId="1" applyFont="1" applyAlignment="1">
      <alignment horizontal="center" vertical="center"/>
    </xf>
    <xf numFmtId="0" fontId="26" fillId="0" borderId="0" xfId="0" applyFont="1"/>
    <xf numFmtId="0" fontId="7" fillId="3" borderId="29" xfId="0" applyFont="1" applyFill="1" applyBorder="1" applyAlignment="1">
      <alignment horizontal="center" vertical="center"/>
    </xf>
    <xf numFmtId="0" fontId="7" fillId="3" borderId="33" xfId="0" applyFont="1" applyFill="1" applyBorder="1" applyAlignment="1">
      <alignment horizontal="center" vertical="center"/>
    </xf>
    <xf numFmtId="0" fontId="15" fillId="3" borderId="30" xfId="0" applyFont="1" applyFill="1" applyBorder="1" applyAlignment="1">
      <alignment horizontal="center" vertical="center"/>
    </xf>
    <xf numFmtId="0" fontId="1" fillId="0" borderId="6" xfId="0" applyFont="1" applyBorder="1" applyAlignment="1">
      <alignment horizontal="center" vertical="center"/>
    </xf>
    <xf numFmtId="0" fontId="1" fillId="0" borderId="31" xfId="0" applyFont="1" applyBorder="1" applyAlignment="1">
      <alignment horizontal="center" vertical="center"/>
    </xf>
    <xf numFmtId="0" fontId="1" fillId="0" borderId="38" xfId="0" applyFont="1" applyBorder="1" applyAlignment="1">
      <alignment horizontal="center" vertical="center"/>
    </xf>
    <xf numFmtId="0" fontId="1" fillId="0" borderId="8" xfId="0" applyFont="1" applyBorder="1" applyAlignment="1">
      <alignment horizontal="center" vertical="center"/>
    </xf>
    <xf numFmtId="0" fontId="19" fillId="0" borderId="36"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1" fillId="0" borderId="40" xfId="0" applyFont="1" applyBorder="1" applyAlignment="1">
      <alignment horizontal="center" vertical="center"/>
    </xf>
    <xf numFmtId="0" fontId="1" fillId="0" borderId="11" xfId="0" applyFont="1" applyBorder="1" applyAlignment="1">
      <alignment horizontal="center" vertical="center"/>
    </xf>
    <xf numFmtId="0" fontId="7" fillId="6" borderId="12" xfId="1" applyFont="1" applyFill="1" applyBorder="1" applyAlignment="1">
      <alignment horizontal="center" vertical="center" wrapText="1"/>
    </xf>
    <xf numFmtId="0" fontId="7" fillId="8" borderId="19" xfId="0" applyFont="1" applyFill="1" applyBorder="1" applyAlignment="1">
      <alignment horizontal="center" vertical="center"/>
    </xf>
    <xf numFmtId="0" fontId="7" fillId="8" borderId="19"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28" fillId="4" borderId="12" xfId="1" applyFont="1" applyFill="1" applyBorder="1" applyAlignment="1">
      <alignment horizontal="left" vertical="center"/>
    </xf>
    <xf numFmtId="0" fontId="28" fillId="4" borderId="12" xfId="1" applyFont="1" applyFill="1" applyBorder="1" applyAlignment="1">
      <alignment horizontal="left" vertical="center" wrapText="1"/>
    </xf>
    <xf numFmtId="165" fontId="20" fillId="0" borderId="13" xfId="0" applyNumberFormat="1" applyFont="1" applyBorder="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8" fillId="8" borderId="10" xfId="0" applyFont="1" applyFill="1" applyBorder="1" applyAlignment="1">
      <alignment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8" fillId="8" borderId="1"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14" fillId="0" borderId="0" xfId="0" applyFont="1" applyAlignment="1">
      <alignment horizontal="center" vertical="center"/>
    </xf>
    <xf numFmtId="3" fontId="14" fillId="0" borderId="12" xfId="0" applyNumberFormat="1" applyFont="1" applyBorder="1" applyAlignment="1">
      <alignment horizontal="center" vertical="center"/>
    </xf>
    <xf numFmtId="0" fontId="21" fillId="9" borderId="12" xfId="0" applyFont="1" applyFill="1" applyBorder="1"/>
    <xf numFmtId="0" fontId="23" fillId="9" borderId="12" xfId="0" applyFont="1" applyFill="1" applyBorder="1"/>
    <xf numFmtId="0" fontId="10" fillId="9" borderId="12" xfId="0" applyFont="1" applyFill="1" applyBorder="1"/>
    <xf numFmtId="0" fontId="22" fillId="9" borderId="12" xfId="0" applyFont="1" applyFill="1" applyBorder="1"/>
    <xf numFmtId="0" fontId="8" fillId="8" borderId="45" xfId="0" applyFont="1" applyFill="1" applyBorder="1" applyAlignment="1">
      <alignment horizontal="center" vertical="center" wrapText="1"/>
    </xf>
    <xf numFmtId="0" fontId="11" fillId="8" borderId="1" xfId="0" applyFont="1" applyFill="1" applyBorder="1" applyAlignment="1">
      <alignment horizontal="center" vertical="top" wrapText="1"/>
    </xf>
    <xf numFmtId="166" fontId="30" fillId="8" borderId="1" xfId="3" applyNumberFormat="1" applyFont="1" applyFill="1" applyBorder="1" applyAlignment="1">
      <alignment horizontal="center" vertical="top"/>
    </xf>
    <xf numFmtId="0" fontId="12" fillId="8" borderId="1" xfId="0" applyFont="1" applyFill="1" applyBorder="1" applyAlignment="1">
      <alignment vertical="top"/>
    </xf>
    <xf numFmtId="0" fontId="5" fillId="2"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0" borderId="1" xfId="0" applyFont="1" applyBorder="1" applyAlignment="1">
      <alignment horizontal="center" vertical="top" wrapText="1"/>
    </xf>
    <xf numFmtId="0" fontId="32" fillId="0" borderId="0" xfId="0" applyFont="1"/>
    <xf numFmtId="0" fontId="3" fillId="0" borderId="0" xfId="0" applyFont="1"/>
    <xf numFmtId="0" fontId="34" fillId="0" borderId="12" xfId="0" applyFont="1" applyBorder="1" applyAlignment="1">
      <alignment horizontal="left" vertical="center" wrapText="1"/>
    </xf>
    <xf numFmtId="0" fontId="33" fillId="0" borderId="12" xfId="0" applyFont="1" applyBorder="1" applyAlignment="1">
      <alignment horizontal="left" vertical="center" wrapText="1"/>
    </xf>
    <xf numFmtId="0" fontId="33" fillId="0" borderId="12" xfId="0" applyFont="1" applyBorder="1" applyAlignment="1">
      <alignment horizontal="center" vertical="center"/>
    </xf>
    <xf numFmtId="0" fontId="33" fillId="0" borderId="12" xfId="0" applyFont="1" applyBorder="1" applyAlignment="1">
      <alignment horizontal="center" vertical="center" wrapText="1"/>
    </xf>
    <xf numFmtId="3" fontId="14" fillId="0" borderId="12" xfId="2" applyNumberFormat="1" applyFont="1" applyFill="1" applyBorder="1" applyAlignment="1">
      <alignment horizontal="center" vertical="center"/>
    </xf>
    <xf numFmtId="0" fontId="7" fillId="6" borderId="25" xfId="1" applyFont="1" applyFill="1" applyBorder="1" applyAlignment="1">
      <alignment horizontal="center" vertical="center" wrapText="1"/>
    </xf>
    <xf numFmtId="0" fontId="0" fillId="0" borderId="12" xfId="0" applyBorder="1" applyAlignment="1">
      <alignment vertical="center"/>
    </xf>
    <xf numFmtId="0" fontId="35" fillId="7" borderId="12" xfId="0" applyFont="1" applyFill="1" applyBorder="1" applyAlignment="1">
      <alignment horizontal="center" vertical="center" wrapText="1"/>
    </xf>
    <xf numFmtId="0" fontId="0" fillId="0" borderId="12" xfId="0" applyBorder="1" applyAlignment="1">
      <alignment horizontal="left" vertical="center"/>
    </xf>
    <xf numFmtId="0" fontId="0" fillId="0" borderId="23" xfId="0" applyBorder="1" applyAlignment="1">
      <alignment horizontal="left" vertical="center"/>
    </xf>
    <xf numFmtId="0" fontId="21" fillId="0" borderId="0" xfId="0" applyFont="1"/>
    <xf numFmtId="3" fontId="0" fillId="9" borderId="0" xfId="0" applyNumberFormat="1" applyFill="1"/>
    <xf numFmtId="0" fontId="5" fillId="0" borderId="3" xfId="0" applyFont="1" applyBorder="1" applyAlignment="1">
      <alignment horizontal="center" vertical="top" wrapText="1"/>
    </xf>
    <xf numFmtId="0" fontId="6" fillId="8" borderId="1" xfId="0" applyFont="1" applyFill="1" applyBorder="1" applyAlignment="1">
      <alignment horizontal="center" vertical="top"/>
    </xf>
    <xf numFmtId="0" fontId="1" fillId="8" borderId="1" xfId="0" applyFont="1" applyFill="1" applyBorder="1" applyAlignment="1">
      <alignment horizontal="center" vertical="top"/>
    </xf>
    <xf numFmtId="0" fontId="6" fillId="8" borderId="4" xfId="0" applyFont="1" applyFill="1" applyBorder="1" applyAlignment="1">
      <alignment horizontal="center" vertical="top" wrapText="1"/>
    </xf>
    <xf numFmtId="0" fontId="6" fillId="8" borderId="4" xfId="0" applyFont="1" applyFill="1" applyBorder="1" applyAlignment="1">
      <alignment horizontal="center" vertical="top"/>
    </xf>
    <xf numFmtId="0" fontId="6" fillId="8" borderId="5" xfId="0" applyFont="1" applyFill="1" applyBorder="1" applyAlignment="1">
      <alignment horizontal="center" vertical="top"/>
    </xf>
    <xf numFmtId="0" fontId="14" fillId="4" borderId="45" xfId="0" applyFont="1" applyFill="1" applyBorder="1" applyAlignment="1">
      <alignment horizontal="center" vertical="top" wrapText="1"/>
    </xf>
    <xf numFmtId="0" fontId="0" fillId="4" borderId="0" xfId="0" applyFill="1"/>
    <xf numFmtId="0" fontId="10"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5" fillId="0" borderId="12" xfId="0" applyFont="1" applyBorder="1" applyAlignment="1">
      <alignment horizontal="center" vertical="top" wrapText="1"/>
    </xf>
    <xf numFmtId="0" fontId="5" fillId="5" borderId="3"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0" borderId="59" xfId="0" applyFont="1" applyBorder="1" applyAlignment="1">
      <alignment horizontal="center" vertical="top" wrapText="1"/>
    </xf>
    <xf numFmtId="0" fontId="14" fillId="4" borderId="46" xfId="0" applyFont="1" applyFill="1" applyBorder="1" applyAlignment="1">
      <alignment horizontal="center" vertical="top" wrapText="1"/>
    </xf>
    <xf numFmtId="0" fontId="14" fillId="4" borderId="63" xfId="0" applyFont="1" applyFill="1" applyBorder="1" applyAlignment="1">
      <alignment horizontal="center" vertical="top" wrapText="1"/>
    </xf>
    <xf numFmtId="3" fontId="0" fillId="0" borderId="0" xfId="0" applyNumberFormat="1"/>
    <xf numFmtId="0" fontId="5" fillId="2" borderId="54" xfId="0" applyFont="1" applyFill="1" applyBorder="1" applyAlignment="1">
      <alignment horizontal="center" vertical="top" wrapText="1"/>
    </xf>
    <xf numFmtId="0" fontId="5" fillId="5" borderId="59" xfId="0" applyFont="1" applyFill="1" applyBorder="1" applyAlignment="1">
      <alignment horizontal="center" vertical="top" wrapText="1"/>
    </xf>
    <xf numFmtId="0" fontId="8" fillId="8" borderId="54" xfId="0" applyFont="1" applyFill="1" applyBorder="1" applyAlignment="1">
      <alignment horizontal="center" vertical="center" wrapText="1"/>
    </xf>
    <xf numFmtId="3" fontId="30" fillId="8" borderId="48" xfId="0" applyNumberFormat="1" applyFont="1" applyFill="1" applyBorder="1" applyAlignment="1">
      <alignment horizontal="center" vertical="top"/>
    </xf>
    <xf numFmtId="3" fontId="8" fillId="8" borderId="1" xfId="0" applyNumberFormat="1" applyFont="1" applyFill="1" applyBorder="1" applyAlignment="1">
      <alignment horizontal="center" vertical="top"/>
    </xf>
    <xf numFmtId="3" fontId="30" fillId="8" borderId="71" xfId="0" applyNumberFormat="1" applyFont="1" applyFill="1" applyBorder="1" applyAlignment="1">
      <alignment horizontal="center" vertical="top"/>
    </xf>
    <xf numFmtId="3" fontId="30" fillId="8" borderId="74" xfId="0" applyNumberFormat="1" applyFont="1" applyFill="1" applyBorder="1" applyAlignment="1">
      <alignment horizontal="center" vertical="top"/>
    </xf>
    <xf numFmtId="3" fontId="30" fillId="8" borderId="49" xfId="0" applyNumberFormat="1" applyFont="1" applyFill="1" applyBorder="1" applyAlignment="1">
      <alignment horizontal="center" vertical="top"/>
    </xf>
    <xf numFmtId="0" fontId="2" fillId="4" borderId="21" xfId="1" applyFont="1" applyFill="1" applyBorder="1" applyAlignment="1">
      <alignment horizontal="center" vertical="center"/>
    </xf>
    <xf numFmtId="0" fontId="2" fillId="5" borderId="21" xfId="1" applyFont="1" applyFill="1" applyBorder="1" applyAlignment="1">
      <alignment horizontal="center" vertical="center"/>
    </xf>
    <xf numFmtId="1" fontId="23" fillId="0" borderId="77" xfId="1" applyNumberFormat="1" applyFont="1" applyBorder="1" applyAlignment="1">
      <alignment horizontal="center" vertical="center"/>
    </xf>
    <xf numFmtId="0" fontId="2" fillId="5" borderId="77" xfId="1" applyFont="1" applyFill="1" applyBorder="1" applyAlignment="1">
      <alignment horizontal="center" vertical="center"/>
    </xf>
    <xf numFmtId="0" fontId="2" fillId="5" borderId="78" xfId="1" applyFont="1" applyFill="1" applyBorder="1" applyAlignment="1">
      <alignment horizontal="center" vertical="center"/>
    </xf>
    <xf numFmtId="0" fontId="2" fillId="4" borderId="77" xfId="1" applyFont="1" applyFill="1" applyBorder="1" applyAlignment="1">
      <alignment horizontal="center" vertical="center"/>
    </xf>
    <xf numFmtId="0" fontId="2" fillId="4" borderId="78" xfId="1" applyFont="1" applyFill="1" applyBorder="1" applyAlignment="1">
      <alignment horizontal="center" vertical="center"/>
    </xf>
    <xf numFmtId="0" fontId="8" fillId="8" borderId="75" xfId="1" applyFont="1" applyFill="1" applyBorder="1" applyAlignment="1">
      <alignment horizontal="center" vertical="center"/>
    </xf>
    <xf numFmtId="0" fontId="7" fillId="8" borderId="79" xfId="1" applyFont="1" applyFill="1" applyBorder="1" applyAlignment="1">
      <alignment horizontal="center" vertical="center"/>
    </xf>
    <xf numFmtId="0" fontId="7" fillId="8" borderId="80" xfId="1" applyFont="1" applyFill="1" applyBorder="1" applyAlignment="1">
      <alignment horizontal="center" vertical="center"/>
    </xf>
    <xf numFmtId="0" fontId="7" fillId="8" borderId="19" xfId="1" applyFont="1" applyFill="1" applyBorder="1" applyAlignment="1">
      <alignment horizontal="center" vertical="center"/>
    </xf>
    <xf numFmtId="1" fontId="23" fillId="0" borderId="24" xfId="1" applyNumberFormat="1" applyFont="1" applyBorder="1" applyAlignment="1">
      <alignment horizontal="center" vertical="center"/>
    </xf>
    <xf numFmtId="0" fontId="2" fillId="4" borderId="24" xfId="1" applyFont="1" applyFill="1" applyBorder="1" applyAlignment="1">
      <alignment horizontal="center" vertical="center"/>
    </xf>
    <xf numFmtId="0" fontId="2" fillId="4" borderId="20" xfId="1" applyFont="1" applyFill="1" applyBorder="1" applyAlignment="1">
      <alignment horizontal="center" vertical="center"/>
    </xf>
    <xf numFmtId="0" fontId="2" fillId="5" borderId="24" xfId="1" applyFont="1" applyFill="1" applyBorder="1" applyAlignment="1">
      <alignment horizontal="center" vertical="center"/>
    </xf>
    <xf numFmtId="0" fontId="2" fillId="5" borderId="20" xfId="1" applyFont="1" applyFill="1" applyBorder="1" applyAlignment="1">
      <alignment horizontal="center" vertical="center"/>
    </xf>
    <xf numFmtId="0" fontId="8" fillId="8" borderId="79" xfId="1" applyFont="1" applyFill="1" applyBorder="1" applyAlignment="1">
      <alignment horizontal="center" vertical="center"/>
    </xf>
    <xf numFmtId="0" fontId="8" fillId="6" borderId="80" xfId="1" applyFont="1" applyFill="1" applyBorder="1" applyAlignment="1">
      <alignment horizontal="center" vertical="center"/>
    </xf>
    <xf numFmtId="0" fontId="8" fillId="6" borderId="19" xfId="1" applyFont="1" applyFill="1" applyBorder="1" applyAlignment="1">
      <alignment horizontal="center" vertical="center"/>
    </xf>
    <xf numFmtId="0" fontId="8" fillId="8" borderId="80" xfId="1" applyFont="1" applyFill="1" applyBorder="1" applyAlignment="1">
      <alignment horizontal="center" vertical="center"/>
    </xf>
    <xf numFmtId="0" fontId="8" fillId="8" borderId="19" xfId="1" applyFont="1" applyFill="1" applyBorder="1" applyAlignment="1">
      <alignment horizontal="center" vertical="center"/>
    </xf>
    <xf numFmtId="0" fontId="5" fillId="5" borderId="12" xfId="0" applyFont="1" applyFill="1" applyBorder="1" applyAlignment="1">
      <alignment horizontal="center" vertical="top"/>
    </xf>
    <xf numFmtId="166" fontId="0" fillId="4" borderId="1" xfId="3" applyNumberFormat="1" applyFont="1" applyFill="1" applyBorder="1" applyAlignment="1">
      <alignment horizontal="center" vertical="top"/>
    </xf>
    <xf numFmtId="0" fontId="0" fillId="4" borderId="1" xfId="0" applyFill="1" applyBorder="1" applyAlignment="1">
      <alignment horizontal="center" vertical="top"/>
    </xf>
    <xf numFmtId="0" fontId="0" fillId="4" borderId="54" xfId="0" applyFill="1" applyBorder="1" applyAlignment="1">
      <alignment horizontal="center" vertical="top"/>
    </xf>
    <xf numFmtId="0" fontId="15" fillId="4" borderId="45" xfId="0" applyFont="1" applyFill="1" applyBorder="1" applyAlignment="1">
      <alignment horizontal="center" vertical="top"/>
    </xf>
    <xf numFmtId="0" fontId="15" fillId="4" borderId="3" xfId="0" applyFont="1" applyFill="1" applyBorder="1" applyAlignment="1">
      <alignment horizontal="center" vertical="top"/>
    </xf>
    <xf numFmtId="0" fontId="15" fillId="4" borderId="12" xfId="0" applyFont="1" applyFill="1" applyBorder="1" applyAlignment="1">
      <alignment horizontal="center" vertical="top"/>
    </xf>
    <xf numFmtId="3" fontId="15" fillId="4" borderId="12" xfId="0" applyNumberFormat="1" applyFont="1" applyFill="1" applyBorder="1" applyAlignment="1">
      <alignment horizontal="center" vertical="top"/>
    </xf>
    <xf numFmtId="3" fontId="15" fillId="4" borderId="57" xfId="0" applyNumberFormat="1" applyFont="1" applyFill="1" applyBorder="1" applyAlignment="1">
      <alignment horizontal="center" vertical="top"/>
    </xf>
    <xf numFmtId="3" fontId="15" fillId="4" borderId="5" xfId="0" applyNumberFormat="1" applyFont="1" applyFill="1" applyBorder="1" applyAlignment="1">
      <alignment horizontal="center" vertical="top"/>
    </xf>
    <xf numFmtId="0" fontId="37" fillId="0" borderId="0" xfId="0" applyFont="1"/>
    <xf numFmtId="0" fontId="29" fillId="0" borderId="0" xfId="1" applyFont="1" applyAlignment="1">
      <alignment horizontal="center" vertical="center" wrapText="1"/>
    </xf>
    <xf numFmtId="165" fontId="31" fillId="0" borderId="0" xfId="2" applyNumberFormat="1" applyFont="1" applyFill="1" applyBorder="1" applyAlignment="1">
      <alignment horizontal="center" vertical="center"/>
    </xf>
    <xf numFmtId="165" fontId="31" fillId="0" borderId="0" xfId="0" applyNumberFormat="1" applyFont="1" applyAlignment="1">
      <alignment horizontal="center" vertical="center"/>
    </xf>
    <xf numFmtId="3" fontId="7" fillId="8" borderId="19" xfId="0" applyNumberFormat="1" applyFont="1" applyFill="1" applyBorder="1" applyAlignment="1">
      <alignment horizontal="center" vertical="center"/>
    </xf>
    <xf numFmtId="3" fontId="15" fillId="3" borderId="10"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28" xfId="0" applyNumberFormat="1" applyFont="1" applyFill="1" applyBorder="1" applyAlignment="1">
      <alignment horizontal="center" vertical="center"/>
    </xf>
    <xf numFmtId="3" fontId="15" fillId="8" borderId="10" xfId="0" applyNumberFormat="1" applyFont="1" applyFill="1" applyBorder="1" applyAlignment="1">
      <alignment horizontal="center" vertical="center"/>
    </xf>
    <xf numFmtId="3" fontId="15" fillId="8" borderId="22" xfId="0" applyNumberFormat="1" applyFont="1" applyFill="1" applyBorder="1" applyAlignment="1">
      <alignment horizontal="center" vertical="center"/>
    </xf>
    <xf numFmtId="3" fontId="15" fillId="8" borderId="28" xfId="0" applyNumberFormat="1" applyFont="1" applyFill="1" applyBorder="1" applyAlignment="1">
      <alignment horizontal="center" vertical="center"/>
    </xf>
    <xf numFmtId="0" fontId="19" fillId="8" borderId="6" xfId="0" applyFont="1" applyFill="1" applyBorder="1" applyAlignment="1">
      <alignment horizontal="center" vertical="center"/>
    </xf>
    <xf numFmtId="165" fontId="20" fillId="7" borderId="29" xfId="0" applyNumberFormat="1" applyFont="1" applyFill="1" applyBorder="1" applyAlignment="1">
      <alignment horizontal="center" vertical="center"/>
    </xf>
    <xf numFmtId="165" fontId="0" fillId="0" borderId="7" xfId="0" applyNumberFormat="1" applyBorder="1" applyAlignment="1">
      <alignment horizontal="center" vertical="center"/>
    </xf>
    <xf numFmtId="165" fontId="0" fillId="0" borderId="10" xfId="0" applyNumberFormat="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3" fontId="0" fillId="0" borderId="0" xfId="0" applyNumberFormat="1" applyAlignment="1">
      <alignment horizontal="left" vertical="center"/>
    </xf>
    <xf numFmtId="167" fontId="15" fillId="0" borderId="0" xfId="0" applyNumberFormat="1" applyFont="1" applyAlignment="1">
      <alignment horizontal="left" vertical="center"/>
    </xf>
    <xf numFmtId="3" fontId="15" fillId="0" borderId="0" xfId="0" applyNumberFormat="1" applyFont="1" applyAlignment="1">
      <alignment horizontal="left" vertical="center"/>
    </xf>
    <xf numFmtId="0" fontId="16" fillId="0" borderId="0" xfId="0" applyFont="1"/>
    <xf numFmtId="0" fontId="0" fillId="0" borderId="0" xfId="0" applyAlignment="1">
      <alignment horizontal="center" vertical="center"/>
    </xf>
    <xf numFmtId="0" fontId="0" fillId="0" borderId="23" xfId="0" applyBorder="1" applyAlignment="1">
      <alignment vertical="center"/>
    </xf>
    <xf numFmtId="0" fontId="15" fillId="0" borderId="12" xfId="0" applyFont="1" applyBorder="1"/>
    <xf numFmtId="0" fontId="18" fillId="7" borderId="12" xfId="0" applyFont="1" applyFill="1" applyBorder="1"/>
    <xf numFmtId="3" fontId="18" fillId="7" borderId="27" xfId="0" applyNumberFormat="1" applyFont="1" applyFill="1" applyBorder="1"/>
    <xf numFmtId="3" fontId="18" fillId="7" borderId="12" xfId="0" applyNumberFormat="1" applyFont="1" applyFill="1" applyBorder="1"/>
    <xf numFmtId="3" fontId="15" fillId="7" borderId="24" xfId="0" applyNumberFormat="1" applyFont="1" applyFill="1" applyBorder="1" applyAlignment="1">
      <alignment horizontal="center"/>
    </xf>
    <xf numFmtId="3" fontId="15" fillId="7" borderId="12" xfId="0" applyNumberFormat="1" applyFont="1" applyFill="1" applyBorder="1" applyAlignment="1">
      <alignment horizontal="center"/>
    </xf>
    <xf numFmtId="14" fontId="0" fillId="0" borderId="0" xfId="0" applyNumberFormat="1" applyAlignment="1">
      <alignment horizontal="left"/>
    </xf>
    <xf numFmtId="0" fontId="0" fillId="0" borderId="0" xfId="0" applyAlignment="1">
      <alignment horizontal="left"/>
    </xf>
    <xf numFmtId="0" fontId="15" fillId="0" borderId="12" xfId="0" applyFont="1" applyBorder="1" applyAlignment="1">
      <alignment horizontal="center"/>
    </xf>
    <xf numFmtId="0" fontId="0" fillId="0" borderId="12" xfId="0" applyBorder="1" applyAlignment="1">
      <alignment horizontal="left" vertical="center" wrapText="1"/>
    </xf>
    <xf numFmtId="14" fontId="0" fillId="0" borderId="12" xfId="0" applyNumberFormat="1" applyBorder="1" applyAlignment="1">
      <alignment horizontal="left" vertical="center" wrapText="1"/>
    </xf>
    <xf numFmtId="0" fontId="0" fillId="0" borderId="12" xfId="0" applyBorder="1" applyAlignment="1">
      <alignment wrapText="1"/>
    </xf>
    <xf numFmtId="0" fontId="0" fillId="0" borderId="65" xfId="0" applyBorder="1"/>
    <xf numFmtId="0" fontId="14" fillId="4" borderId="47" xfId="0" applyFont="1" applyFill="1" applyBorder="1" applyAlignment="1">
      <alignment horizontal="center" vertical="top" wrapText="1"/>
    </xf>
    <xf numFmtId="0" fontId="14" fillId="4" borderId="21" xfId="0" applyFont="1" applyFill="1" applyBorder="1" applyAlignment="1">
      <alignment horizontal="center" vertical="top" wrapText="1"/>
    </xf>
    <xf numFmtId="0" fontId="5" fillId="5" borderId="72" xfId="0" applyFont="1" applyFill="1" applyBorder="1" applyAlignment="1">
      <alignment horizontal="center" vertical="top" wrapText="1"/>
    </xf>
    <xf numFmtId="0" fontId="5" fillId="5" borderId="68"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60" xfId="0" applyFont="1" applyFill="1" applyBorder="1" applyAlignment="1">
      <alignment horizontal="center" vertical="top" wrapText="1"/>
    </xf>
    <xf numFmtId="0" fontId="1" fillId="0" borderId="12" xfId="0" applyFont="1" applyBorder="1"/>
    <xf numFmtId="0" fontId="1" fillId="0" borderId="12" xfId="0" applyFont="1" applyBorder="1" applyAlignment="1">
      <alignment vertical="center"/>
    </xf>
    <xf numFmtId="0" fontId="2" fillId="5" borderId="82" xfId="1" applyFont="1" applyFill="1" applyBorder="1" applyAlignment="1">
      <alignment horizontal="center" vertical="center"/>
    </xf>
    <xf numFmtId="0" fontId="2" fillId="5" borderId="75" xfId="1" applyFont="1" applyFill="1" applyBorder="1" applyAlignment="1">
      <alignment horizontal="center" vertical="center"/>
    </xf>
    <xf numFmtId="0" fontId="7" fillId="8" borderId="83" xfId="1" applyFont="1" applyFill="1" applyBorder="1" applyAlignment="1">
      <alignment horizontal="center" vertical="center"/>
    </xf>
    <xf numFmtId="0" fontId="7" fillId="8" borderId="84" xfId="1" applyFont="1" applyFill="1" applyBorder="1" applyAlignment="1">
      <alignment horizontal="center" vertical="center"/>
    </xf>
    <xf numFmtId="0" fontId="2" fillId="5" borderId="66" xfId="1" applyFont="1" applyFill="1" applyBorder="1" applyAlignment="1">
      <alignment horizontal="center" vertical="center"/>
    </xf>
    <xf numFmtId="0" fontId="2" fillId="5" borderId="85" xfId="1" applyFont="1" applyFill="1" applyBorder="1" applyAlignment="1">
      <alignment horizontal="center" vertical="center"/>
    </xf>
    <xf numFmtId="0" fontId="2" fillId="5" borderId="86" xfId="1" applyFont="1" applyFill="1" applyBorder="1" applyAlignment="1">
      <alignment horizontal="center" vertical="center"/>
    </xf>
    <xf numFmtId="0" fontId="2" fillId="5" borderId="87" xfId="1" applyFont="1" applyFill="1" applyBorder="1" applyAlignment="1">
      <alignment horizontal="center" vertical="center"/>
    </xf>
    <xf numFmtId="0" fontId="2" fillId="4" borderId="69" xfId="1" applyFont="1" applyFill="1" applyBorder="1" applyAlignment="1">
      <alignment horizontal="center" vertical="center"/>
    </xf>
    <xf numFmtId="0" fontId="2" fillId="4" borderId="87" xfId="1" applyFont="1" applyFill="1" applyBorder="1" applyAlignment="1">
      <alignment horizontal="center" vertical="center"/>
    </xf>
    <xf numFmtId="0" fontId="2" fillId="4" borderId="23" xfId="1" applyFont="1" applyFill="1" applyBorder="1" applyAlignment="1">
      <alignment horizontal="center" vertical="center"/>
    </xf>
    <xf numFmtId="0" fontId="2" fillId="4" borderId="22" xfId="1" applyFont="1" applyFill="1" applyBorder="1" applyAlignment="1">
      <alignment horizontal="center" vertical="center"/>
    </xf>
    <xf numFmtId="0" fontId="2" fillId="4" borderId="85" xfId="1" applyFont="1" applyFill="1" applyBorder="1" applyAlignment="1">
      <alignment horizontal="center" vertical="center"/>
    </xf>
    <xf numFmtId="0" fontId="2" fillId="4" borderId="86" xfId="1" applyFont="1" applyFill="1" applyBorder="1" applyAlignment="1">
      <alignment horizontal="center" vertical="center"/>
    </xf>
    <xf numFmtId="0" fontId="2" fillId="4" borderId="82" xfId="1" applyFont="1" applyFill="1" applyBorder="1" applyAlignment="1">
      <alignment horizontal="center" vertical="center"/>
    </xf>
    <xf numFmtId="0" fontId="2" fillId="4" borderId="75" xfId="1" applyFont="1" applyFill="1" applyBorder="1" applyAlignment="1">
      <alignment horizontal="center" vertical="center"/>
    </xf>
    <xf numFmtId="1" fontId="23" fillId="0" borderId="42" xfId="1" applyNumberFormat="1" applyFont="1" applyBorder="1" applyAlignment="1">
      <alignment horizontal="center" vertical="center"/>
    </xf>
    <xf numFmtId="1" fontId="23" fillId="0" borderId="25" xfId="1" applyNumberFormat="1" applyFont="1" applyBorder="1" applyAlignment="1">
      <alignment horizontal="center" vertical="center"/>
    </xf>
    <xf numFmtId="1" fontId="23" fillId="0" borderId="88" xfId="1" applyNumberFormat="1" applyFont="1" applyBorder="1" applyAlignment="1">
      <alignment horizontal="center" vertical="center"/>
    </xf>
    <xf numFmtId="0" fontId="2" fillId="5" borderId="89" xfId="1" applyFont="1" applyFill="1" applyBorder="1" applyAlignment="1">
      <alignment horizontal="center" vertical="center"/>
    </xf>
    <xf numFmtId="0" fontId="2" fillId="5" borderId="9" xfId="1" applyFont="1" applyFill="1" applyBorder="1" applyAlignment="1">
      <alignment horizontal="center" vertical="center"/>
    </xf>
    <xf numFmtId="0" fontId="2" fillId="5" borderId="76" xfId="1" applyFont="1" applyFill="1" applyBorder="1" applyAlignment="1">
      <alignment horizontal="center" vertical="center"/>
    </xf>
    <xf numFmtId="0" fontId="9" fillId="0" borderId="1" xfId="0" applyFont="1" applyBorder="1" applyAlignment="1">
      <alignment vertical="top" wrapText="1"/>
    </xf>
    <xf numFmtId="0" fontId="5" fillId="0" borderId="1" xfId="0" applyFont="1" applyBorder="1" applyAlignment="1">
      <alignment horizontal="center" vertical="top" wrapText="1"/>
    </xf>
    <xf numFmtId="0" fontId="9" fillId="0" borderId="54" xfId="0" applyFont="1" applyBorder="1" applyAlignment="1">
      <alignment vertical="top" wrapText="1"/>
    </xf>
    <xf numFmtId="0" fontId="9" fillId="5" borderId="1" xfId="0" applyFont="1" applyFill="1" applyBorder="1" applyAlignment="1">
      <alignment vertical="top" wrapText="1"/>
    </xf>
    <xf numFmtId="0" fontId="9" fillId="5" borderId="54" xfId="0" applyFont="1" applyFill="1" applyBorder="1" applyAlignment="1">
      <alignment vertical="top" wrapText="1"/>
    </xf>
    <xf numFmtId="0" fontId="5" fillId="5" borderId="1" xfId="0" applyFont="1" applyFill="1" applyBorder="1" applyAlignment="1">
      <alignment horizontal="center" vertical="top" wrapText="1"/>
    </xf>
    <xf numFmtId="0" fontId="5" fillId="5" borderId="91" xfId="0" applyFont="1" applyFill="1" applyBorder="1" applyAlignment="1">
      <alignment horizontal="center" vertical="top" wrapText="1"/>
    </xf>
    <xf numFmtId="0" fontId="8" fillId="8" borderId="43" xfId="0" applyFont="1" applyFill="1" applyBorder="1" applyAlignment="1">
      <alignment horizontal="center" vertical="center" wrapText="1"/>
    </xf>
    <xf numFmtId="0" fontId="5" fillId="2" borderId="43" xfId="0" applyFont="1" applyFill="1" applyBorder="1" applyAlignment="1">
      <alignment horizontal="center" vertical="top" wrapText="1"/>
    </xf>
    <xf numFmtId="3" fontId="30" fillId="8" borderId="92" xfId="0" applyNumberFormat="1" applyFont="1" applyFill="1" applyBorder="1" applyAlignment="1">
      <alignment horizontal="center" vertical="top"/>
    </xf>
    <xf numFmtId="0" fontId="14" fillId="4" borderId="21" xfId="0" applyFont="1" applyFill="1" applyBorder="1" applyAlignment="1">
      <alignment vertical="top" wrapText="1"/>
    </xf>
    <xf numFmtId="0" fontId="5" fillId="0" borderId="65" xfId="0" applyFont="1" applyBorder="1" applyAlignment="1">
      <alignment vertical="top" wrapText="1"/>
    </xf>
    <xf numFmtId="0" fontId="5" fillId="0" borderId="23" xfId="0" applyFont="1" applyBorder="1" applyAlignment="1">
      <alignment vertical="top" wrapText="1"/>
    </xf>
    <xf numFmtId="0" fontId="5" fillId="5" borderId="66" xfId="0" applyFont="1" applyFill="1" applyBorder="1" applyAlignment="1">
      <alignment vertical="top" wrapText="1"/>
    </xf>
    <xf numFmtId="0" fontId="5" fillId="5" borderId="12" xfId="0" applyFont="1" applyFill="1" applyBorder="1" applyAlignment="1">
      <alignment vertical="top" wrapText="1"/>
    </xf>
    <xf numFmtId="0" fontId="5" fillId="5" borderId="65" xfId="0" applyFont="1" applyFill="1" applyBorder="1" applyAlignment="1">
      <alignment vertical="top" wrapText="1"/>
    </xf>
    <xf numFmtId="0" fontId="5" fillId="5" borderId="72" xfId="0" applyFont="1" applyFill="1" applyBorder="1" applyAlignment="1">
      <alignment vertical="top" wrapText="1"/>
    </xf>
    <xf numFmtId="0" fontId="5" fillId="5" borderId="27" xfId="0" applyFont="1" applyFill="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0" xfId="0" applyFont="1" applyBorder="1" applyAlignment="1">
      <alignment vertical="top" wrapText="1"/>
    </xf>
    <xf numFmtId="0" fontId="5" fillId="0" borderId="58" xfId="0" applyFont="1" applyBorder="1" applyAlignment="1">
      <alignment vertical="top" wrapText="1"/>
    </xf>
    <xf numFmtId="0" fontId="5" fillId="0" borderId="27" xfId="0" applyFont="1" applyBorder="1" applyAlignment="1">
      <alignment vertical="top" wrapText="1"/>
    </xf>
    <xf numFmtId="0" fontId="5" fillId="0" borderId="12" xfId="0" applyFont="1" applyBorder="1" applyAlignment="1">
      <alignment vertical="top" wrapText="1"/>
    </xf>
    <xf numFmtId="0" fontId="5" fillId="0" borderId="59" xfId="0" applyFont="1" applyBorder="1" applyAlignment="1">
      <alignment vertical="top" wrapText="1"/>
    </xf>
    <xf numFmtId="0" fontId="5" fillId="0" borderId="61" xfId="0" applyFont="1" applyBorder="1" applyAlignment="1">
      <alignment vertical="top" wrapText="1"/>
    </xf>
    <xf numFmtId="0" fontId="5" fillId="0" borderId="57" xfId="0" applyFont="1" applyBorder="1" applyAlignment="1">
      <alignment vertical="top" wrapText="1"/>
    </xf>
    <xf numFmtId="0" fontId="5" fillId="5" borderId="60" xfId="0" applyFont="1" applyFill="1" applyBorder="1" applyAlignment="1">
      <alignment vertical="top" wrapText="1"/>
    </xf>
    <xf numFmtId="0" fontId="5" fillId="5" borderId="70" xfId="0" applyFont="1" applyFill="1" applyBorder="1" applyAlignment="1">
      <alignment horizontal="center" vertical="top" wrapText="1"/>
    </xf>
    <xf numFmtId="166" fontId="36" fillId="4" borderId="43" xfId="3" applyNumberFormat="1" applyFont="1" applyFill="1" applyBorder="1" applyAlignment="1">
      <alignment horizontal="center" vertical="top" wrapText="1"/>
    </xf>
    <xf numFmtId="0" fontId="19" fillId="4" borderId="24" xfId="1" applyFont="1" applyFill="1" applyBorder="1" applyAlignment="1">
      <alignment horizontal="center" vertical="top"/>
    </xf>
    <xf numFmtId="0" fontId="21" fillId="4" borderId="5" xfId="0" applyFont="1" applyFill="1" applyBorder="1" applyAlignment="1">
      <alignment horizontal="left" vertical="top"/>
    </xf>
    <xf numFmtId="0" fontId="13" fillId="0" borderId="94" xfId="0" applyFont="1" applyBorder="1" applyAlignment="1">
      <alignment horizontal="left" vertical="top" wrapText="1"/>
    </xf>
    <xf numFmtId="0" fontId="13" fillId="0" borderId="94" xfId="0" applyFont="1" applyBorder="1" applyAlignment="1">
      <alignment horizontal="center" vertical="top" wrapText="1"/>
    </xf>
    <xf numFmtId="0" fontId="8" fillId="8" borderId="96" xfId="0" applyFont="1" applyFill="1" applyBorder="1" applyAlignment="1">
      <alignment horizontal="center" vertical="center" wrapText="1"/>
    </xf>
    <xf numFmtId="0" fontId="13" fillId="2" borderId="94" xfId="0" applyFont="1" applyFill="1" applyBorder="1" applyAlignment="1">
      <alignment horizontal="center" vertical="top" wrapText="1"/>
    </xf>
    <xf numFmtId="0" fontId="9" fillId="2" borderId="95" xfId="0" applyFont="1" applyFill="1" applyBorder="1" applyAlignment="1">
      <alignment horizontal="center" vertical="top" wrapText="1"/>
    </xf>
    <xf numFmtId="0" fontId="19" fillId="4" borderId="65" xfId="1" applyFont="1" applyFill="1" applyBorder="1" applyAlignment="1">
      <alignment horizontal="center" vertical="top"/>
    </xf>
    <xf numFmtId="0" fontId="21" fillId="4" borderId="4" xfId="0" applyFont="1" applyFill="1" applyBorder="1" applyAlignment="1">
      <alignment horizontal="left" vertical="top"/>
    </xf>
    <xf numFmtId="0" fontId="0" fillId="4" borderId="4" xfId="0" applyFill="1" applyBorder="1" applyAlignment="1">
      <alignment horizontal="center" vertical="top"/>
    </xf>
    <xf numFmtId="0" fontId="0" fillId="4" borderId="16" xfId="0" applyFill="1" applyBorder="1" applyAlignment="1">
      <alignment horizontal="center" vertical="top"/>
    </xf>
    <xf numFmtId="0" fontId="10" fillId="5" borderId="98" xfId="0" applyFont="1" applyFill="1" applyBorder="1" applyAlignment="1">
      <alignment horizontal="left" vertical="top" wrapText="1"/>
    </xf>
    <xf numFmtId="0" fontId="9" fillId="5" borderId="98" xfId="0" applyFont="1" applyFill="1" applyBorder="1" applyAlignment="1">
      <alignment horizontal="center" vertical="top" wrapText="1"/>
    </xf>
    <xf numFmtId="0" fontId="5" fillId="5" borderId="99" xfId="0" applyFont="1" applyFill="1" applyBorder="1" applyAlignment="1">
      <alignment horizontal="center" vertical="top" wrapText="1"/>
    </xf>
    <xf numFmtId="0" fontId="5" fillId="5" borderId="90" xfId="0" applyFont="1" applyFill="1" applyBorder="1" applyAlignment="1">
      <alignment horizontal="center" vertical="top" wrapText="1"/>
    </xf>
    <xf numFmtId="0" fontId="5" fillId="0" borderId="90" xfId="0" applyFont="1" applyBorder="1" applyAlignment="1">
      <alignment vertical="top" wrapText="1"/>
    </xf>
    <xf numFmtId="0" fontId="5" fillId="5" borderId="90" xfId="0" applyFont="1" applyFill="1" applyBorder="1" applyAlignment="1">
      <alignment vertical="top" wrapText="1"/>
    </xf>
    <xf numFmtId="0" fontId="10" fillId="0" borderId="102" xfId="0" applyFont="1" applyBorder="1" applyAlignment="1">
      <alignment horizontal="left" vertical="top" wrapText="1"/>
    </xf>
    <xf numFmtId="0" fontId="9" fillId="0" borderId="102" xfId="0" applyFont="1" applyBorder="1" applyAlignment="1">
      <alignment horizontal="center" vertical="top" wrapText="1"/>
    </xf>
    <xf numFmtId="0" fontId="5" fillId="0" borderId="103" xfId="0" applyFont="1" applyBorder="1" applyAlignment="1">
      <alignment vertical="top" wrapText="1"/>
    </xf>
    <xf numFmtId="0" fontId="15" fillId="4" borderId="4" xfId="0" applyFont="1" applyFill="1" applyBorder="1" applyAlignment="1">
      <alignment horizontal="center" vertical="top"/>
    </xf>
    <xf numFmtId="0" fontId="15" fillId="4" borderId="16" xfId="0" applyFont="1" applyFill="1" applyBorder="1" applyAlignment="1">
      <alignment horizontal="center" vertical="top"/>
    </xf>
    <xf numFmtId="0" fontId="21" fillId="5" borderId="97" xfId="0" applyFont="1" applyFill="1" applyBorder="1" applyAlignment="1">
      <alignment horizontal="left" vertical="top" wrapText="1"/>
    </xf>
    <xf numFmtId="0" fontId="5" fillId="0" borderId="90" xfId="0" applyFont="1" applyBorder="1" applyAlignment="1">
      <alignment horizontal="center" vertical="top" wrapText="1"/>
    </xf>
    <xf numFmtId="0" fontId="5" fillId="0" borderId="103" xfId="0" applyFont="1" applyBorder="1" applyAlignment="1">
      <alignment horizontal="center" vertical="top" wrapText="1"/>
    </xf>
    <xf numFmtId="3" fontId="15" fillId="4" borderId="53" xfId="0" applyNumberFormat="1" applyFont="1" applyFill="1" applyBorder="1" applyAlignment="1">
      <alignment horizontal="center" vertical="top"/>
    </xf>
    <xf numFmtId="0" fontId="10" fillId="5" borderId="82" xfId="0" applyFont="1" applyFill="1" applyBorder="1" applyAlignment="1">
      <alignment horizontal="left" vertical="top" wrapText="1"/>
    </xf>
    <xf numFmtId="0" fontId="9" fillId="5" borderId="82" xfId="0" applyFont="1" applyFill="1" applyBorder="1" applyAlignment="1">
      <alignment horizontal="center" vertical="top" wrapText="1"/>
    </xf>
    <xf numFmtId="0" fontId="5" fillId="5" borderId="75" xfId="0" applyFont="1" applyFill="1" applyBorder="1" applyAlignment="1">
      <alignment horizontal="center" vertical="top" wrapText="1"/>
    </xf>
    <xf numFmtId="0" fontId="10" fillId="5" borderId="12" xfId="0" applyFont="1" applyFill="1" applyBorder="1" applyAlignment="1">
      <alignment horizontal="left" vertical="top" wrapText="1"/>
    </xf>
    <xf numFmtId="0" fontId="9" fillId="5" borderId="12" xfId="0" applyFont="1" applyFill="1" applyBorder="1" applyAlignment="1">
      <alignment horizontal="center" vertical="top" wrapText="1"/>
    </xf>
    <xf numFmtId="0" fontId="5" fillId="5" borderId="21" xfId="0" applyFont="1" applyFill="1" applyBorder="1" applyAlignment="1">
      <alignment horizontal="center" vertical="top" wrapText="1"/>
    </xf>
    <xf numFmtId="0" fontId="5" fillId="5" borderId="21" xfId="0" applyFont="1" applyFill="1" applyBorder="1" applyAlignment="1">
      <alignment vertical="top" wrapText="1"/>
    </xf>
    <xf numFmtId="0" fontId="10" fillId="0" borderId="9" xfId="0" applyFont="1" applyBorder="1" applyAlignment="1">
      <alignment horizontal="left" vertical="top" wrapText="1"/>
    </xf>
    <xf numFmtId="0" fontId="10" fillId="0" borderId="12" xfId="0" applyFont="1" applyBorder="1" applyAlignment="1">
      <alignment horizontal="left" vertical="top" wrapText="1"/>
    </xf>
    <xf numFmtId="0" fontId="9" fillId="0" borderId="12" xfId="0" applyFont="1" applyBorder="1" applyAlignment="1">
      <alignment horizontal="center" vertical="top" wrapText="1"/>
    </xf>
    <xf numFmtId="0" fontId="9" fillId="0" borderId="12" xfId="0" applyFont="1" applyBorder="1" applyAlignment="1">
      <alignment vertical="top" wrapText="1"/>
    </xf>
    <xf numFmtId="0" fontId="5" fillId="0" borderId="21" xfId="0" applyFont="1" applyBorder="1" applyAlignment="1">
      <alignment vertical="top" wrapText="1"/>
    </xf>
    <xf numFmtId="0" fontId="5" fillId="0" borderId="21" xfId="0" applyFont="1" applyBorder="1" applyAlignment="1">
      <alignment horizontal="center" vertical="top" wrapText="1"/>
    </xf>
    <xf numFmtId="0" fontId="10" fillId="5" borderId="77" xfId="0" applyFont="1" applyFill="1" applyBorder="1" applyAlignment="1">
      <alignment horizontal="left" vertical="top" wrapText="1"/>
    </xf>
    <xf numFmtId="0" fontId="9" fillId="5" borderId="77" xfId="0" applyFont="1" applyFill="1" applyBorder="1" applyAlignment="1">
      <alignment horizontal="center" vertical="top" wrapText="1"/>
    </xf>
    <xf numFmtId="0" fontId="5" fillId="5" borderId="78" xfId="0" applyFont="1" applyFill="1" applyBorder="1" applyAlignment="1">
      <alignment vertical="top" wrapText="1"/>
    </xf>
    <xf numFmtId="3" fontId="15" fillId="4" borderId="4" xfId="0" applyNumberFormat="1" applyFont="1" applyFill="1" applyBorder="1" applyAlignment="1">
      <alignment horizontal="center" vertical="top"/>
    </xf>
    <xf numFmtId="3" fontId="15" fillId="4" borderId="16" xfId="0" applyNumberFormat="1" applyFont="1" applyFill="1" applyBorder="1" applyAlignment="1">
      <alignment horizontal="center" vertical="top"/>
    </xf>
    <xf numFmtId="0" fontId="5" fillId="5" borderId="99" xfId="0" applyFont="1" applyFill="1" applyBorder="1" applyAlignment="1">
      <alignment vertical="top" wrapText="1"/>
    </xf>
    <xf numFmtId="3" fontId="15" fillId="4" borderId="23" xfId="0" applyNumberFormat="1" applyFont="1" applyFill="1" applyBorder="1" applyAlignment="1">
      <alignment horizontal="center" vertical="top"/>
    </xf>
    <xf numFmtId="0" fontId="5" fillId="5" borderId="97" xfId="0" applyFont="1" applyFill="1" applyBorder="1" applyAlignment="1">
      <alignment vertical="top" wrapText="1"/>
    </xf>
    <xf numFmtId="0" fontId="5" fillId="5" borderId="98" xfId="0" applyFont="1" applyFill="1" applyBorder="1" applyAlignment="1">
      <alignment vertical="top" wrapText="1"/>
    </xf>
    <xf numFmtId="0" fontId="5" fillId="5" borderId="98" xfId="0" applyFont="1" applyFill="1" applyBorder="1" applyAlignment="1">
      <alignment horizontal="center" vertical="top" wrapText="1"/>
    </xf>
    <xf numFmtId="0" fontId="14" fillId="4" borderId="99" xfId="0" applyFont="1" applyFill="1" applyBorder="1" applyAlignment="1">
      <alignment horizontal="center" vertical="top" wrapText="1"/>
    </xf>
    <xf numFmtId="0" fontId="5" fillId="5" borderId="100" xfId="0" applyFont="1" applyFill="1" applyBorder="1" applyAlignment="1">
      <alignment vertical="top" wrapText="1"/>
    </xf>
    <xf numFmtId="0" fontId="5" fillId="5" borderId="1" xfId="0" applyFont="1" applyFill="1" applyBorder="1" applyAlignment="1">
      <alignment vertical="top" wrapText="1"/>
    </xf>
    <xf numFmtId="0" fontId="14" fillId="4" borderId="90" xfId="0" applyFont="1" applyFill="1" applyBorder="1" applyAlignment="1">
      <alignment horizontal="center" vertical="top" wrapText="1"/>
    </xf>
    <xf numFmtId="0" fontId="5" fillId="0" borderId="100" xfId="0" applyFont="1" applyBorder="1" applyAlignment="1">
      <alignment vertical="top" wrapText="1"/>
    </xf>
    <xf numFmtId="0" fontId="5" fillId="0" borderId="1" xfId="0" applyFont="1" applyBorder="1" applyAlignment="1">
      <alignment vertical="top" wrapText="1"/>
    </xf>
    <xf numFmtId="0" fontId="5" fillId="0" borderId="101" xfId="0" applyFont="1" applyBorder="1" applyAlignment="1">
      <alignment vertical="top" wrapText="1"/>
    </xf>
    <xf numFmtId="0" fontId="5" fillId="0" borderId="102" xfId="0" applyFont="1" applyBorder="1" applyAlignment="1">
      <alignment vertical="top" wrapText="1"/>
    </xf>
    <xf numFmtId="0" fontId="5" fillId="0" borderId="102" xfId="0" applyFont="1" applyBorder="1" applyAlignment="1">
      <alignment horizontal="center" vertical="top" wrapText="1"/>
    </xf>
    <xf numFmtId="0" fontId="14" fillId="4" borderId="103" xfId="0" applyFont="1" applyFill="1" applyBorder="1" applyAlignment="1">
      <alignment horizontal="center" vertical="top" wrapText="1"/>
    </xf>
    <xf numFmtId="3" fontId="15" fillId="4" borderId="60" xfId="0" applyNumberFormat="1" applyFont="1" applyFill="1" applyBorder="1" applyAlignment="1">
      <alignment horizontal="center" vertical="top"/>
    </xf>
    <xf numFmtId="3" fontId="15" fillId="4" borderId="65" xfId="0" applyNumberFormat="1" applyFont="1" applyFill="1" applyBorder="1" applyAlignment="1">
      <alignment horizontal="center" vertical="top"/>
    </xf>
    <xf numFmtId="0" fontId="5" fillId="5" borderId="89" xfId="0" applyFont="1" applyFill="1" applyBorder="1" applyAlignment="1">
      <alignment horizontal="center" vertical="top" wrapText="1"/>
    </xf>
    <xf numFmtId="0" fontId="5" fillId="5" borderId="82" xfId="0" applyFont="1" applyFill="1" applyBorder="1" applyAlignment="1">
      <alignment horizontal="center" vertical="top" wrapText="1"/>
    </xf>
    <xf numFmtId="0" fontId="14" fillId="4" borderId="75" xfId="0" applyFont="1" applyFill="1" applyBorder="1" applyAlignment="1">
      <alignment horizontal="center" vertical="top" wrapText="1"/>
    </xf>
    <xf numFmtId="0" fontId="5" fillId="5" borderId="9" xfId="0" applyFont="1" applyFill="1" applyBorder="1" applyAlignment="1">
      <alignment vertical="top" wrapText="1"/>
    </xf>
    <xf numFmtId="0" fontId="5" fillId="0" borderId="9" xfId="0" applyFont="1" applyBorder="1" applyAlignment="1">
      <alignment vertical="top" wrapText="1"/>
    </xf>
    <xf numFmtId="0" fontId="5" fillId="0" borderId="9" xfId="0" applyFont="1" applyBorder="1" applyAlignment="1">
      <alignment horizontal="center" vertical="top" wrapText="1"/>
    </xf>
    <xf numFmtId="0" fontId="5" fillId="5" borderId="76" xfId="0" applyFont="1" applyFill="1" applyBorder="1" applyAlignment="1">
      <alignment vertical="top" wrapText="1"/>
    </xf>
    <xf numFmtId="0" fontId="5" fillId="5" borderId="77" xfId="0" applyFont="1" applyFill="1" applyBorder="1" applyAlignment="1">
      <alignment vertical="top" wrapText="1"/>
    </xf>
    <xf numFmtId="0" fontId="5" fillId="5" borderId="77" xfId="0" applyFont="1" applyFill="1" applyBorder="1" applyAlignment="1">
      <alignment horizontal="center" vertical="top" wrapText="1"/>
    </xf>
    <xf numFmtId="0" fontId="14" fillId="4" borderId="78" xfId="0" applyFont="1" applyFill="1" applyBorder="1" applyAlignment="1">
      <alignment horizontal="center" vertical="top" wrapText="1"/>
    </xf>
    <xf numFmtId="0" fontId="15" fillId="4" borderId="60" xfId="0" applyFont="1" applyFill="1" applyBorder="1" applyAlignment="1">
      <alignment horizontal="center" vertical="top"/>
    </xf>
    <xf numFmtId="0" fontId="15" fillId="4" borderId="65" xfId="0" applyFont="1" applyFill="1" applyBorder="1" applyAlignment="1">
      <alignment horizontal="center" vertical="top"/>
    </xf>
    <xf numFmtId="0" fontId="5" fillId="5" borderId="97" xfId="0" applyFont="1" applyFill="1" applyBorder="1" applyAlignment="1">
      <alignment horizontal="center" vertical="top" wrapText="1"/>
    </xf>
    <xf numFmtId="0" fontId="5" fillId="0" borderId="100" xfId="0" applyFont="1" applyBorder="1" applyAlignment="1">
      <alignment horizontal="center" vertical="top" wrapText="1"/>
    </xf>
    <xf numFmtId="0" fontId="5" fillId="5" borderId="100" xfId="0" applyFont="1" applyFill="1" applyBorder="1" applyAlignment="1">
      <alignment horizontal="center" vertical="top" wrapText="1"/>
    </xf>
    <xf numFmtId="0" fontId="5" fillId="0" borderId="101" xfId="0" applyFont="1" applyBorder="1" applyAlignment="1">
      <alignment horizontal="center" vertical="top" wrapText="1"/>
    </xf>
    <xf numFmtId="0" fontId="0" fillId="4" borderId="59" xfId="0" applyFill="1" applyBorder="1" applyAlignment="1">
      <alignment horizontal="center" vertical="top"/>
    </xf>
    <xf numFmtId="0" fontId="0" fillId="4" borderId="3" xfId="0" applyFill="1" applyBorder="1" applyAlignment="1">
      <alignment horizontal="center" vertical="top"/>
    </xf>
    <xf numFmtId="0" fontId="0" fillId="4" borderId="64" xfId="0" applyFill="1" applyBorder="1" applyAlignment="1">
      <alignment horizontal="center" vertical="top"/>
    </xf>
    <xf numFmtId="0" fontId="15" fillId="4" borderId="46" xfId="0" applyFont="1" applyFill="1" applyBorder="1" applyAlignment="1">
      <alignment horizontal="center" vertical="top"/>
    </xf>
    <xf numFmtId="0" fontId="15" fillId="4" borderId="61" xfId="0" applyFont="1" applyFill="1" applyBorder="1" applyAlignment="1">
      <alignment horizontal="center" vertical="top"/>
    </xf>
    <xf numFmtId="0" fontId="9" fillId="0" borderId="100" xfId="0" applyFont="1" applyBorder="1" applyAlignment="1">
      <alignment vertical="top" wrapText="1"/>
    </xf>
    <xf numFmtId="0" fontId="9" fillId="5" borderId="100" xfId="0" applyFont="1" applyFill="1" applyBorder="1" applyAlignment="1">
      <alignment vertical="top" wrapText="1"/>
    </xf>
    <xf numFmtId="0" fontId="9" fillId="0" borderId="101" xfId="0" applyFont="1" applyBorder="1" applyAlignment="1">
      <alignment vertical="top" wrapText="1"/>
    </xf>
    <xf numFmtId="0" fontId="9" fillId="0" borderId="102" xfId="0" applyFont="1" applyBorder="1" applyAlignment="1">
      <alignment vertical="top" wrapText="1"/>
    </xf>
    <xf numFmtId="0" fontId="15" fillId="4" borderId="24" xfId="0" applyFont="1" applyFill="1" applyBorder="1" applyAlignment="1">
      <alignment horizontal="center" vertical="top"/>
    </xf>
    <xf numFmtId="0" fontId="5" fillId="5" borderId="82" xfId="0" applyFont="1" applyFill="1" applyBorder="1" applyAlignment="1">
      <alignment vertical="top" wrapText="1"/>
    </xf>
    <xf numFmtId="0" fontId="5" fillId="0" borderId="77" xfId="0" applyFont="1" applyBorder="1" applyAlignment="1">
      <alignment vertical="top" wrapText="1"/>
    </xf>
    <xf numFmtId="0" fontId="5" fillId="0" borderId="77" xfId="0" applyFont="1" applyBorder="1" applyAlignment="1">
      <alignment horizontal="center" vertical="top" wrapText="1"/>
    </xf>
    <xf numFmtId="0" fontId="5" fillId="5" borderId="104" xfId="0" applyFont="1" applyFill="1" applyBorder="1" applyAlignment="1">
      <alignment vertical="top" wrapText="1"/>
    </xf>
    <xf numFmtId="0" fontId="5" fillId="0" borderId="105" xfId="0" applyFont="1" applyBorder="1" applyAlignment="1">
      <alignment vertical="top" wrapText="1"/>
    </xf>
    <xf numFmtId="0" fontId="9" fillId="5" borderId="9" xfId="0" applyFont="1" applyFill="1" applyBorder="1" applyAlignment="1">
      <alignment horizontal="center" vertical="top" wrapText="1"/>
    </xf>
    <xf numFmtId="0" fontId="9" fillId="5" borderId="9" xfId="0" applyFont="1" applyFill="1" applyBorder="1" applyAlignment="1">
      <alignment vertical="top" wrapText="1"/>
    </xf>
    <xf numFmtId="0" fontId="5" fillId="0" borderId="76" xfId="0" applyFont="1" applyBorder="1" applyAlignment="1">
      <alignment horizontal="center" vertical="top" wrapText="1"/>
    </xf>
    <xf numFmtId="0" fontId="5" fillId="0" borderId="78" xfId="0" applyFont="1" applyBorder="1" applyAlignment="1">
      <alignment horizontal="center" vertical="top" wrapText="1"/>
    </xf>
    <xf numFmtId="0" fontId="15" fillId="0" borderId="0" xfId="0" applyFont="1" applyAlignment="1">
      <alignment horizontal="left"/>
    </xf>
    <xf numFmtId="0" fontId="0" fillId="0" borderId="25" xfId="0" applyBorder="1" applyAlignment="1">
      <alignment vertical="top" wrapText="1"/>
    </xf>
    <xf numFmtId="0" fontId="0" fillId="0" borderId="27" xfId="0" applyBorder="1" applyAlignment="1">
      <alignment vertical="top"/>
    </xf>
    <xf numFmtId="0" fontId="15" fillId="0" borderId="31" xfId="0" applyFont="1" applyBorder="1" applyAlignment="1">
      <alignment horizontal="center"/>
    </xf>
    <xf numFmtId="0" fontId="27" fillId="7" borderId="2" xfId="0" applyFont="1" applyFill="1" applyBorder="1" applyAlignment="1">
      <alignment horizontal="center" vertical="center" wrapText="1"/>
    </xf>
    <xf numFmtId="0" fontId="25" fillId="7" borderId="0" xfId="0" applyFont="1" applyFill="1" applyAlignment="1">
      <alignment horizontal="center" vertical="center" wrapText="1"/>
    </xf>
    <xf numFmtId="0" fontId="7" fillId="6" borderId="25" xfId="1" applyFont="1" applyFill="1" applyBorder="1" applyAlignment="1">
      <alignment horizontal="center" vertical="center" wrapText="1"/>
    </xf>
    <xf numFmtId="0" fontId="7" fillId="6" borderId="27" xfId="1" applyFont="1" applyFill="1" applyBorder="1" applyAlignment="1">
      <alignment horizontal="center" vertical="center" wrapText="1"/>
    </xf>
    <xf numFmtId="0" fontId="0" fillId="0" borderId="25" xfId="0" applyBorder="1" applyAlignment="1">
      <alignment vertical="top"/>
    </xf>
    <xf numFmtId="0" fontId="0" fillId="0" borderId="27" xfId="0" applyBorder="1" applyAlignment="1">
      <alignment vertical="top" wrapText="1"/>
    </xf>
    <xf numFmtId="0" fontId="10" fillId="0" borderId="35" xfId="0" applyFont="1" applyBorder="1" applyAlignment="1">
      <alignment horizontal="left" vertical="top" wrapText="1"/>
    </xf>
    <xf numFmtId="0" fontId="10" fillId="0" borderId="37" xfId="0" applyFont="1" applyBorder="1" applyAlignment="1">
      <alignment horizontal="left" vertical="top"/>
    </xf>
    <xf numFmtId="0" fontId="10" fillId="0" borderId="34" xfId="0" applyFont="1" applyBorder="1" applyAlignment="1">
      <alignment horizontal="left" vertical="top"/>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7" fillId="6" borderId="26" xfId="1" applyFont="1" applyFill="1" applyBorder="1" applyAlignment="1">
      <alignment horizontal="center" vertical="center" wrapText="1"/>
    </xf>
    <xf numFmtId="0" fontId="0" fillId="0" borderId="25" xfId="0" applyBorder="1" applyAlignment="1">
      <alignment horizontal="center"/>
    </xf>
    <xf numFmtId="0" fontId="0" fillId="0" borderId="27" xfId="0" applyBorder="1" applyAlignment="1">
      <alignment horizontal="center"/>
    </xf>
    <xf numFmtId="9" fontId="5" fillId="0" borderId="25" xfId="2" applyFont="1" applyBorder="1" applyAlignment="1">
      <alignment horizontal="left" vertical="center"/>
    </xf>
    <xf numFmtId="9" fontId="5" fillId="0" borderId="26" xfId="2" applyFont="1" applyBorder="1" applyAlignment="1">
      <alignment horizontal="left" vertical="center"/>
    </xf>
    <xf numFmtId="9" fontId="5" fillId="0" borderId="27" xfId="2" applyFont="1" applyBorder="1" applyAlignment="1">
      <alignment horizontal="left" vertical="center"/>
    </xf>
    <xf numFmtId="0" fontId="15" fillId="0" borderId="42" xfId="0" applyFont="1" applyBorder="1" applyAlignment="1">
      <alignment horizont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7" fillId="3" borderId="17"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20" fillId="4" borderId="29" xfId="0" applyFont="1" applyFill="1" applyBorder="1" applyAlignment="1">
      <alignment horizontal="left" vertical="center"/>
    </xf>
    <xf numFmtId="0" fontId="27" fillId="7" borderId="0" xfId="0" applyFont="1" applyFill="1" applyAlignment="1">
      <alignment horizontal="center" vertical="center" wrapText="1"/>
    </xf>
    <xf numFmtId="0" fontId="7" fillId="8" borderId="22" xfId="1" applyFont="1" applyFill="1" applyBorder="1" applyAlignment="1">
      <alignment horizontal="center" vertical="center"/>
    </xf>
    <xf numFmtId="0" fontId="7" fillId="8" borderId="20" xfId="1" applyFont="1" applyFill="1" applyBorder="1" applyAlignment="1">
      <alignment horizontal="center" vertical="center"/>
    </xf>
    <xf numFmtId="0" fontId="7" fillId="8" borderId="14" xfId="0" applyFont="1" applyFill="1" applyBorder="1" applyAlignment="1">
      <alignment horizontal="center" vertical="center" wrapText="1"/>
    </xf>
    <xf numFmtId="0" fontId="7" fillId="3" borderId="35"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15" fillId="0" borderId="52" xfId="0" applyFont="1" applyBorder="1" applyAlignment="1">
      <alignment horizontal="center"/>
    </xf>
    <xf numFmtId="0" fontId="7" fillId="8" borderId="81" xfId="1" applyFont="1" applyFill="1" applyBorder="1" applyAlignment="1">
      <alignment horizontal="center" vertical="center"/>
    </xf>
    <xf numFmtId="0" fontId="7" fillId="8" borderId="11" xfId="1" applyFont="1" applyFill="1" applyBorder="1" applyAlignment="1">
      <alignment horizontal="center" vertical="center"/>
    </xf>
    <xf numFmtId="0" fontId="7" fillId="8" borderId="76" xfId="1" applyFont="1" applyFill="1" applyBorder="1" applyAlignment="1">
      <alignment horizontal="center" vertical="center"/>
    </xf>
    <xf numFmtId="0" fontId="24" fillId="0" borderId="0" xfId="1" applyFont="1" applyAlignment="1">
      <alignment horizontal="center" vertical="center"/>
    </xf>
    <xf numFmtId="0" fontId="24" fillId="0" borderId="12" xfId="0" applyFont="1" applyBorder="1" applyAlignment="1">
      <alignment horizontal="center"/>
    </xf>
    <xf numFmtId="0" fontId="6" fillId="8" borderId="50"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5" fillId="5" borderId="72" xfId="0" applyFont="1" applyFill="1" applyBorder="1" applyAlignment="1">
      <alignment horizontal="center" vertical="top" wrapText="1"/>
    </xf>
    <xf numFmtId="0" fontId="5" fillId="5" borderId="27" xfId="0" applyFont="1" applyFill="1" applyBorder="1" applyAlignment="1">
      <alignment horizontal="center" vertical="top" wrapText="1"/>
    </xf>
    <xf numFmtId="0" fontId="5" fillId="5" borderId="73" xfId="0" applyFont="1" applyFill="1" applyBorder="1" applyAlignment="1">
      <alignment horizontal="center" vertical="top" wrapText="1"/>
    </xf>
    <xf numFmtId="0" fontId="5" fillId="5" borderId="66"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5" borderId="67" xfId="0" applyFont="1" applyFill="1" applyBorder="1" applyAlignment="1">
      <alignment horizontal="center" vertical="top" wrapText="1"/>
    </xf>
    <xf numFmtId="0" fontId="7" fillId="8" borderId="10" xfId="1" applyFont="1" applyFill="1" applyBorder="1" applyAlignment="1">
      <alignment horizontal="center" vertical="center" wrapText="1"/>
    </xf>
    <xf numFmtId="0" fontId="7" fillId="8" borderId="16" xfId="1" applyFont="1" applyFill="1" applyBorder="1" applyAlignment="1">
      <alignment horizontal="center" vertical="center" wrapText="1"/>
    </xf>
    <xf numFmtId="0" fontId="9" fillId="5" borderId="82" xfId="0" applyFont="1" applyFill="1" applyBorder="1" applyAlignment="1">
      <alignment horizontal="center" vertical="top" wrapText="1"/>
    </xf>
    <xf numFmtId="0" fontId="9" fillId="5" borderId="12" xfId="0" applyFont="1" applyFill="1" applyBorder="1" applyAlignment="1">
      <alignment horizontal="center" vertical="top" wrapText="1"/>
    </xf>
    <xf numFmtId="0" fontId="10" fillId="0" borderId="9" xfId="0" applyFont="1" applyBorder="1" applyAlignment="1">
      <alignment horizontal="left" vertical="top" wrapText="1"/>
    </xf>
    <xf numFmtId="0" fontId="9" fillId="0" borderId="12" xfId="0" applyFont="1" applyBorder="1" applyAlignment="1">
      <alignment horizontal="center" vertical="top" wrapText="1"/>
    </xf>
    <xf numFmtId="0" fontId="10" fillId="5" borderId="97" xfId="0" applyFont="1" applyFill="1" applyBorder="1" applyAlignment="1">
      <alignment horizontal="left" vertical="top" wrapText="1"/>
    </xf>
    <xf numFmtId="0" fontId="10" fillId="5" borderId="100" xfId="0" applyFont="1" applyFill="1" applyBorder="1" applyAlignment="1">
      <alignment horizontal="left" vertical="top" wrapText="1"/>
    </xf>
    <xf numFmtId="166" fontId="15" fillId="4" borderId="64" xfId="3" applyNumberFormat="1" applyFont="1" applyFill="1" applyBorder="1" applyAlignment="1">
      <alignment horizontal="center" vertical="top"/>
    </xf>
    <xf numFmtId="166" fontId="15" fillId="4" borderId="2" xfId="3" applyNumberFormat="1" applyFont="1" applyFill="1" applyBorder="1" applyAlignment="1">
      <alignment horizontal="center" vertical="top"/>
    </xf>
    <xf numFmtId="166" fontId="15" fillId="4" borderId="51" xfId="3" applyNumberFormat="1" applyFont="1" applyFill="1" applyBorder="1" applyAlignment="1">
      <alignment horizontal="center" vertical="top"/>
    </xf>
    <xf numFmtId="0" fontId="6" fillId="8" borderId="3" xfId="0" applyFont="1" applyFill="1" applyBorder="1" applyAlignment="1">
      <alignment horizontal="center" vertical="top" wrapText="1"/>
    </xf>
    <xf numFmtId="0" fontId="6" fillId="8" borderId="4" xfId="0" applyFont="1" applyFill="1" applyBorder="1" applyAlignment="1">
      <alignment horizontal="center" vertical="top" wrapText="1"/>
    </xf>
    <xf numFmtId="0" fontId="6" fillId="8" borderId="5" xfId="0" applyFont="1" applyFill="1" applyBorder="1" applyAlignment="1">
      <alignment horizontal="center" vertical="top" wrapText="1"/>
    </xf>
    <xf numFmtId="0" fontId="5" fillId="5" borderId="9" xfId="0" applyFont="1" applyFill="1" applyBorder="1" applyAlignment="1">
      <alignment horizontal="center" vertical="top" wrapText="1"/>
    </xf>
    <xf numFmtId="0" fontId="21" fillId="0" borderId="100" xfId="0" applyFont="1" applyBorder="1" applyAlignment="1">
      <alignment horizontal="left" vertical="top" wrapText="1"/>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21" fillId="5" borderId="100" xfId="0" applyFont="1" applyFill="1" applyBorder="1" applyAlignment="1">
      <alignment horizontal="left" vertical="top" wrapText="1"/>
    </xf>
    <xf numFmtId="0" fontId="9" fillId="0" borderId="102" xfId="0" applyFont="1" applyBorder="1" applyAlignment="1">
      <alignment horizontal="center" vertical="center" wrapText="1"/>
    </xf>
    <xf numFmtId="0" fontId="5" fillId="5" borderId="21" xfId="0" applyFont="1" applyFill="1" applyBorder="1" applyAlignment="1">
      <alignment horizontal="center" vertical="top" wrapText="1"/>
    </xf>
    <xf numFmtId="0" fontId="10" fillId="5" borderId="9" xfId="0" applyFont="1" applyFill="1" applyBorder="1" applyAlignment="1">
      <alignment horizontal="left" vertical="top" wrapText="1"/>
    </xf>
    <xf numFmtId="0" fontId="10" fillId="5" borderId="76"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102" xfId="0" applyFont="1" applyBorder="1" applyAlignment="1">
      <alignment horizontal="center" vertical="top" wrapText="1"/>
    </xf>
    <xf numFmtId="0" fontId="9" fillId="5" borderId="77" xfId="0" applyFont="1" applyFill="1" applyBorder="1" applyAlignment="1">
      <alignment horizontal="center" vertical="top" wrapText="1"/>
    </xf>
    <xf numFmtId="0" fontId="9" fillId="5" borderId="98" xfId="0" applyFont="1" applyFill="1" applyBorder="1" applyAlignment="1">
      <alignment horizontal="center" vertical="top" wrapText="1"/>
    </xf>
    <xf numFmtId="0" fontId="9" fillId="5" borderId="1" xfId="0" applyFont="1" applyFill="1" applyBorder="1" applyAlignment="1">
      <alignment horizontal="center" vertical="top" wrapText="1"/>
    </xf>
    <xf numFmtId="0" fontId="5" fillId="0" borderId="66" xfId="0" applyFont="1" applyBorder="1" applyAlignment="1">
      <alignment horizontal="center" vertical="top" wrapText="1"/>
    </xf>
    <xf numFmtId="0" fontId="5" fillId="0" borderId="12" xfId="0" applyFont="1" applyBorder="1" applyAlignment="1">
      <alignment horizontal="center" vertical="top" wrapText="1"/>
    </xf>
    <xf numFmtId="0" fontId="5" fillId="0" borderId="67" xfId="0" applyFont="1" applyBorder="1" applyAlignment="1">
      <alignment horizontal="center" vertical="top" wrapText="1"/>
    </xf>
    <xf numFmtId="0" fontId="5" fillId="0" borderId="72" xfId="0" applyFont="1" applyBorder="1" applyAlignment="1">
      <alignment horizontal="center" vertical="top" wrapText="1"/>
    </xf>
    <xf numFmtId="0" fontId="5" fillId="0" borderId="27" xfId="0" applyFont="1" applyBorder="1" applyAlignment="1">
      <alignment horizontal="center" vertical="top" wrapText="1"/>
    </xf>
    <xf numFmtId="0" fontId="5" fillId="0" borderId="73" xfId="0" applyFont="1" applyBorder="1" applyAlignment="1">
      <alignment horizontal="center" vertical="top" wrapText="1"/>
    </xf>
    <xf numFmtId="0" fontId="7" fillId="8" borderId="53" xfId="1" applyFont="1" applyFill="1" applyBorder="1" applyAlignment="1">
      <alignment horizontal="center" vertical="center" wrapText="1"/>
    </xf>
    <xf numFmtId="0" fontId="7" fillId="8" borderId="62" xfId="1" applyFont="1" applyFill="1" applyBorder="1" applyAlignment="1">
      <alignment horizontal="center" vertical="center"/>
    </xf>
    <xf numFmtId="0" fontId="10" fillId="0" borderId="100" xfId="0" applyFont="1" applyBorder="1" applyAlignment="1">
      <alignment horizontal="left" vertical="top" wrapText="1"/>
    </xf>
    <xf numFmtId="0" fontId="10" fillId="0" borderId="101" xfId="0" applyFont="1" applyBorder="1" applyAlignment="1">
      <alignment horizontal="left" vertical="top" wrapText="1"/>
    </xf>
    <xf numFmtId="0" fontId="27" fillId="7" borderId="2" xfId="0" applyFont="1" applyFill="1" applyBorder="1" applyAlignment="1">
      <alignment horizontal="left" vertical="center" wrapText="1"/>
    </xf>
    <xf numFmtId="0" fontId="27" fillId="7" borderId="0" xfId="0" applyFont="1" applyFill="1" applyAlignment="1">
      <alignment horizontal="left" vertical="center" wrapText="1"/>
    </xf>
    <xf numFmtId="0" fontId="9" fillId="5" borderId="98" xfId="0" applyFont="1" applyFill="1" applyBorder="1" applyAlignment="1">
      <alignment horizontal="center" vertical="center" wrapText="1"/>
    </xf>
    <xf numFmtId="0" fontId="21" fillId="0" borderId="101" xfId="0" applyFont="1" applyBorder="1" applyAlignment="1">
      <alignment horizontal="left" vertical="top" wrapText="1"/>
    </xf>
    <xf numFmtId="0" fontId="9" fillId="0" borderId="100" xfId="0" applyFont="1" applyBorder="1" applyAlignment="1">
      <alignment horizontal="left" vertical="top" wrapText="1"/>
    </xf>
    <xf numFmtId="0" fontId="9" fillId="0" borderId="101" xfId="0" applyFont="1" applyBorder="1" applyAlignment="1">
      <alignment horizontal="left" vertical="top" wrapText="1"/>
    </xf>
    <xf numFmtId="0" fontId="10" fillId="5" borderId="89" xfId="0" applyFont="1" applyFill="1" applyBorder="1" applyAlignment="1">
      <alignment horizontal="left" vertical="top" wrapText="1"/>
    </xf>
    <xf numFmtId="0" fontId="39" fillId="7" borderId="2" xfId="0" applyFont="1" applyFill="1" applyBorder="1" applyAlignment="1">
      <alignment horizontal="center" vertical="center" wrapText="1"/>
    </xf>
    <xf numFmtId="0" fontId="1" fillId="8" borderId="15" xfId="0" applyFont="1" applyFill="1" applyBorder="1" applyAlignment="1"/>
    <xf numFmtId="0" fontId="10" fillId="0" borderId="93" xfId="0" applyFont="1" applyBorder="1" applyAlignment="1">
      <alignment horizontal="left" vertical="top" wrapText="1"/>
    </xf>
    <xf numFmtId="0" fontId="21" fillId="5" borderId="97" xfId="0" applyFont="1" applyFill="1" applyBorder="1" applyAlignment="1">
      <alignment horizontal="left" vertical="top" wrapText="1"/>
    </xf>
  </cellXfs>
  <cellStyles count="4">
    <cellStyle name="Millares" xfId="3" builtinId="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9D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7036-0894-443C-B448-79D8A8161A15}">
  <dimension ref="A1:T91"/>
  <sheetViews>
    <sheetView tabSelected="1" zoomScale="80" zoomScaleNormal="80" workbookViewId="0">
      <selection activeCell="B14" sqref="B14:C14"/>
    </sheetView>
  </sheetViews>
  <sheetFormatPr defaultColWidth="9" defaultRowHeight="15.6"/>
  <cols>
    <col min="1" max="1" width="13.75" customWidth="1"/>
    <col min="2" max="2" width="20.25" customWidth="1"/>
    <col min="3" max="3" width="44.25" customWidth="1"/>
    <col min="4" max="4" width="18.125" customWidth="1"/>
    <col min="5" max="5" width="13.125" customWidth="1"/>
    <col min="6" max="7" width="11.75" customWidth="1"/>
    <col min="8" max="8" width="21.25" customWidth="1"/>
    <col min="12" max="12" width="11.75" customWidth="1"/>
  </cols>
  <sheetData>
    <row r="1" spans="1:20" ht="22.5" customHeight="1">
      <c r="A1" s="344" t="s">
        <v>0</v>
      </c>
      <c r="B1" s="345"/>
      <c r="C1" s="345"/>
      <c r="D1" s="345"/>
      <c r="E1" s="345"/>
      <c r="F1" s="345"/>
    </row>
    <row r="3" spans="1:20">
      <c r="A3" s="340" t="s">
        <v>1</v>
      </c>
      <c r="B3" s="340"/>
      <c r="C3" s="162" t="s">
        <v>2</v>
      </c>
    </row>
    <row r="4" spans="1:20">
      <c r="A4" s="340" t="s">
        <v>3</v>
      </c>
      <c r="B4" s="340"/>
      <c r="C4" s="162">
        <v>228118</v>
      </c>
    </row>
    <row r="5" spans="1:20" ht="15.6" customHeight="1">
      <c r="A5" s="340" t="s">
        <v>4</v>
      </c>
      <c r="B5" s="340"/>
      <c r="C5" s="162" t="s">
        <v>5</v>
      </c>
      <c r="D5" s="16" t="s">
        <v>6</v>
      </c>
      <c r="F5" s="163">
        <v>48</v>
      </c>
      <c r="T5" s="77" t="s">
        <v>7</v>
      </c>
    </row>
    <row r="6" spans="1:20">
      <c r="A6" s="340" t="s">
        <v>8</v>
      </c>
      <c r="B6" s="340"/>
      <c r="C6" s="164">
        <v>3120</v>
      </c>
      <c r="D6" s="16" t="s">
        <v>9</v>
      </c>
      <c r="F6" s="165">
        <f>C6/160</f>
        <v>19.5</v>
      </c>
      <c r="T6" s="77" t="s">
        <v>5</v>
      </c>
    </row>
    <row r="7" spans="1:20">
      <c r="A7" s="340" t="s">
        <v>10</v>
      </c>
      <c r="B7" s="340"/>
      <c r="C7" s="162">
        <v>864</v>
      </c>
      <c r="D7" s="16" t="s">
        <v>11</v>
      </c>
      <c r="F7" s="165">
        <f>C7/160</f>
        <v>5.4</v>
      </c>
    </row>
    <row r="8" spans="1:20">
      <c r="A8" s="340" t="s">
        <v>12</v>
      </c>
      <c r="B8" s="340"/>
      <c r="C8" s="166">
        <f>C6+C7</f>
        <v>3984</v>
      </c>
      <c r="D8" s="16" t="s">
        <v>13</v>
      </c>
      <c r="E8" s="167"/>
      <c r="F8" s="165">
        <f>C8/160</f>
        <v>24.9</v>
      </c>
    </row>
    <row r="9" spans="1:20">
      <c r="D9" s="168"/>
    </row>
    <row r="10" spans="1:20">
      <c r="A10" s="343" t="s">
        <v>14</v>
      </c>
      <c r="B10" s="343"/>
      <c r="C10" s="343"/>
      <c r="D10" s="343"/>
      <c r="E10" s="343"/>
      <c r="F10" s="343"/>
      <c r="G10" s="16"/>
    </row>
    <row r="11" spans="1:20" ht="43.15">
      <c r="A11" s="45" t="s">
        <v>15</v>
      </c>
      <c r="B11" s="346" t="s">
        <v>16</v>
      </c>
      <c r="C11" s="347"/>
      <c r="D11" s="45" t="s">
        <v>17</v>
      </c>
      <c r="E11" s="45" t="s">
        <v>18</v>
      </c>
      <c r="F11" s="45" t="s">
        <v>19</v>
      </c>
    </row>
    <row r="12" spans="1:20">
      <c r="A12" s="189">
        <v>220201501</v>
      </c>
      <c r="B12" s="348" t="s">
        <v>20</v>
      </c>
      <c r="C12" s="342"/>
      <c r="D12" s="13" t="s">
        <v>21</v>
      </c>
      <c r="E12" s="13">
        <v>48</v>
      </c>
      <c r="F12" s="13">
        <v>4</v>
      </c>
      <c r="H12" s="87" t="s">
        <v>22</v>
      </c>
      <c r="I12" s="85">
        <f>COUNTIF(D12:D30,"INDUCCIÓN (IND)")</f>
        <v>1</v>
      </c>
    </row>
    <row r="13" spans="1:20">
      <c r="A13" s="189">
        <v>220601501</v>
      </c>
      <c r="B13" s="348" t="s">
        <v>23</v>
      </c>
      <c r="C13" s="342"/>
      <c r="D13" s="13" t="s">
        <v>21</v>
      </c>
      <c r="E13" s="13">
        <v>48</v>
      </c>
      <c r="F13" s="13">
        <v>4</v>
      </c>
      <c r="H13" s="87" t="s">
        <v>24</v>
      </c>
      <c r="I13" s="85">
        <f>COUNTIF(D12:D30,"TÉCNICA (CT)")</f>
        <v>7</v>
      </c>
    </row>
    <row r="14" spans="1:20">
      <c r="A14" s="190">
        <v>220501098</v>
      </c>
      <c r="B14" s="341" t="s">
        <v>25</v>
      </c>
      <c r="C14" s="349"/>
      <c r="D14" s="13" t="s">
        <v>26</v>
      </c>
      <c r="E14" s="13">
        <v>144</v>
      </c>
      <c r="F14" s="13">
        <v>3</v>
      </c>
      <c r="H14" s="88" t="s">
        <v>27</v>
      </c>
      <c r="I14" s="169">
        <f>COUNTIF(D12:D30,"TRANSVERSAL (TR)")</f>
        <v>11</v>
      </c>
    </row>
    <row r="15" spans="1:20">
      <c r="A15" s="189">
        <v>220501096</v>
      </c>
      <c r="B15" s="341" t="s">
        <v>28</v>
      </c>
      <c r="C15" s="342"/>
      <c r="D15" s="13" t="s">
        <v>26</v>
      </c>
      <c r="E15" s="13">
        <v>1008</v>
      </c>
      <c r="F15" s="13">
        <v>5</v>
      </c>
      <c r="H15" s="13" t="s">
        <v>29</v>
      </c>
      <c r="I15" s="170">
        <f>+SUM(I12:I14)</f>
        <v>19</v>
      </c>
    </row>
    <row r="16" spans="1:20">
      <c r="A16" s="189">
        <v>240201524</v>
      </c>
      <c r="B16" s="348" t="s">
        <v>30</v>
      </c>
      <c r="C16" s="342"/>
      <c r="D16" s="13" t="s">
        <v>21</v>
      </c>
      <c r="E16" s="13">
        <v>48</v>
      </c>
      <c r="F16" s="13">
        <v>4</v>
      </c>
    </row>
    <row r="17" spans="1:6">
      <c r="A17" s="189">
        <v>220501095</v>
      </c>
      <c r="B17" s="348" t="s">
        <v>31</v>
      </c>
      <c r="C17" s="342"/>
      <c r="D17" s="13" t="s">
        <v>26</v>
      </c>
      <c r="E17" s="13">
        <v>336</v>
      </c>
      <c r="F17" s="13">
        <v>4</v>
      </c>
    </row>
    <row r="18" spans="1:6">
      <c r="A18" s="189">
        <v>210201501</v>
      </c>
      <c r="B18" s="341" t="s">
        <v>32</v>
      </c>
      <c r="C18" s="342"/>
      <c r="D18" s="13" t="s">
        <v>21</v>
      </c>
      <c r="E18" s="13">
        <v>48</v>
      </c>
      <c r="F18" s="13">
        <v>4</v>
      </c>
    </row>
    <row r="19" spans="1:6">
      <c r="A19" s="189">
        <v>240201526</v>
      </c>
      <c r="B19" s="341" t="s">
        <v>33</v>
      </c>
      <c r="C19" s="342"/>
      <c r="D19" s="13" t="s">
        <v>21</v>
      </c>
      <c r="E19" s="13">
        <v>48</v>
      </c>
      <c r="F19" s="13">
        <v>4</v>
      </c>
    </row>
    <row r="20" spans="1:6">
      <c r="A20" s="189">
        <v>220501092</v>
      </c>
      <c r="B20" s="341" t="s">
        <v>34</v>
      </c>
      <c r="C20" s="342"/>
      <c r="D20" s="13" t="s">
        <v>26</v>
      </c>
      <c r="E20" s="13">
        <v>144</v>
      </c>
      <c r="F20" s="13">
        <v>4</v>
      </c>
    </row>
    <row r="21" spans="1:6">
      <c r="A21" s="189">
        <v>220501094</v>
      </c>
      <c r="B21" s="341" t="s">
        <v>35</v>
      </c>
      <c r="C21" s="342"/>
      <c r="D21" s="13" t="s">
        <v>26</v>
      </c>
      <c r="E21" s="13">
        <v>144</v>
      </c>
      <c r="F21" s="13">
        <v>3</v>
      </c>
    </row>
    <row r="22" spans="1:6">
      <c r="A22" s="189">
        <v>220501093</v>
      </c>
      <c r="B22" s="341" t="s">
        <v>36</v>
      </c>
      <c r="C22" s="342"/>
      <c r="D22" s="13" t="s">
        <v>26</v>
      </c>
      <c r="E22" s="13">
        <v>288</v>
      </c>
      <c r="F22" s="13">
        <v>4</v>
      </c>
    </row>
    <row r="23" spans="1:6">
      <c r="A23" s="189">
        <v>230101507</v>
      </c>
      <c r="B23" s="341" t="s">
        <v>37</v>
      </c>
      <c r="C23" s="342"/>
      <c r="D23" s="13" t="s">
        <v>21</v>
      </c>
      <c r="E23" s="182">
        <v>48</v>
      </c>
      <c r="F23" s="13">
        <v>4</v>
      </c>
    </row>
    <row r="24" spans="1:6">
      <c r="A24" s="189">
        <v>240201529</v>
      </c>
      <c r="B24" s="341" t="s">
        <v>38</v>
      </c>
      <c r="C24" s="342"/>
      <c r="D24" s="13" t="s">
        <v>21</v>
      </c>
      <c r="E24" s="13">
        <v>48</v>
      </c>
      <c r="F24" s="13">
        <v>4</v>
      </c>
    </row>
    <row r="25" spans="1:6">
      <c r="A25" s="189">
        <v>220501097</v>
      </c>
      <c r="B25" s="341" t="s">
        <v>39</v>
      </c>
      <c r="C25" s="342"/>
      <c r="D25" s="13" t="s">
        <v>26</v>
      </c>
      <c r="E25" s="13">
        <v>144</v>
      </c>
      <c r="F25" s="13">
        <v>4</v>
      </c>
    </row>
    <row r="26" spans="1:6">
      <c r="A26" s="189">
        <v>240202501</v>
      </c>
      <c r="B26" s="341" t="s">
        <v>40</v>
      </c>
      <c r="C26" s="342"/>
      <c r="D26" s="13" t="s">
        <v>21</v>
      </c>
      <c r="E26" s="13">
        <v>384</v>
      </c>
      <c r="F26" s="13">
        <v>6</v>
      </c>
    </row>
    <row r="27" spans="1:6">
      <c r="A27" s="189">
        <v>240201064</v>
      </c>
      <c r="B27" s="341" t="s">
        <v>41</v>
      </c>
      <c r="C27" s="342"/>
      <c r="D27" s="13" t="s">
        <v>21</v>
      </c>
      <c r="E27" s="13">
        <v>48</v>
      </c>
      <c r="F27" s="13">
        <v>4</v>
      </c>
    </row>
    <row r="28" spans="1:6">
      <c r="A28" s="189">
        <v>240201528</v>
      </c>
      <c r="B28" s="341" t="s">
        <v>42</v>
      </c>
      <c r="C28" s="342"/>
      <c r="D28" s="13" t="s">
        <v>21</v>
      </c>
      <c r="E28" s="13">
        <v>48</v>
      </c>
      <c r="F28" s="13">
        <v>4</v>
      </c>
    </row>
    <row r="29" spans="1:6">
      <c r="A29" s="189">
        <v>240201530</v>
      </c>
      <c r="B29" s="341" t="s">
        <v>43</v>
      </c>
      <c r="C29" s="342"/>
      <c r="D29" s="13" t="s">
        <v>22</v>
      </c>
      <c r="E29" s="13">
        <v>48</v>
      </c>
      <c r="F29" s="13">
        <v>1</v>
      </c>
    </row>
    <row r="30" spans="1:6">
      <c r="A30" s="189">
        <v>220501046</v>
      </c>
      <c r="B30" s="341" t="s">
        <v>44</v>
      </c>
      <c r="C30" s="342"/>
      <c r="D30" s="13" t="s">
        <v>21</v>
      </c>
      <c r="E30" s="13">
        <v>48</v>
      </c>
      <c r="F30" s="13">
        <v>4</v>
      </c>
    </row>
    <row r="31" spans="1:6">
      <c r="A31" s="17"/>
      <c r="B31" s="357" t="s">
        <v>45</v>
      </c>
      <c r="C31" s="358"/>
      <c r="D31" s="171">
        <f>COUNTIF(D12:D30,"*")</f>
        <v>19</v>
      </c>
      <c r="E31" s="172">
        <f>SUM(E12:E30)</f>
        <v>3120</v>
      </c>
      <c r="F31" s="173">
        <f>SUM(F12:F30)</f>
        <v>74</v>
      </c>
    </row>
    <row r="33" spans="1:12">
      <c r="L33" s="147"/>
    </row>
    <row r="34" spans="1:12">
      <c r="A34" s="362" t="s">
        <v>46</v>
      </c>
      <c r="B34" s="343"/>
      <c r="C34" s="343"/>
      <c r="D34" s="343"/>
      <c r="E34" s="343"/>
      <c r="F34" s="343"/>
      <c r="G34" s="343"/>
      <c r="H34" s="16"/>
      <c r="L34" s="147"/>
    </row>
    <row r="35" spans="1:12" ht="28.9">
      <c r="A35" s="346" t="s">
        <v>47</v>
      </c>
      <c r="B35" s="356"/>
      <c r="C35" s="347"/>
      <c r="D35" s="45" t="s">
        <v>48</v>
      </c>
      <c r="E35" s="84" t="s">
        <v>49</v>
      </c>
      <c r="F35" s="84" t="s">
        <v>50</v>
      </c>
      <c r="G35" s="84" t="s">
        <v>51</v>
      </c>
      <c r="L35" s="148"/>
    </row>
    <row r="36" spans="1:12">
      <c r="A36" s="359" t="s">
        <v>52</v>
      </c>
      <c r="B36" s="360"/>
      <c r="C36" s="361"/>
      <c r="D36" s="83">
        <v>3984</v>
      </c>
      <c r="E36" s="174">
        <f>D36-C8</f>
        <v>0</v>
      </c>
      <c r="F36" s="174">
        <f>D37-(D36-C7)</f>
        <v>0</v>
      </c>
      <c r="G36" s="174">
        <f>D36-(D38+D39)</f>
        <v>0</v>
      </c>
      <c r="L36" s="149"/>
    </row>
    <row r="37" spans="1:12">
      <c r="A37" s="353" t="s">
        <v>53</v>
      </c>
      <c r="B37" s="354"/>
      <c r="C37" s="355"/>
      <c r="D37" s="65">
        <v>3120</v>
      </c>
      <c r="E37" s="175">
        <f>D37-C6</f>
        <v>0</v>
      </c>
      <c r="F37" s="86" t="s">
        <v>54</v>
      </c>
      <c r="G37" s="175">
        <f>D37-D38</f>
        <v>0</v>
      </c>
      <c r="L37" s="150"/>
    </row>
    <row r="38" spans="1:12">
      <c r="A38" s="353" t="s">
        <v>55</v>
      </c>
      <c r="B38" s="354"/>
      <c r="C38" s="355"/>
      <c r="D38" s="65">
        <v>3120</v>
      </c>
      <c r="E38" s="175">
        <f>D38-C6</f>
        <v>0</v>
      </c>
      <c r="F38" s="175">
        <f>D38-D37</f>
        <v>0</v>
      </c>
      <c r="G38" s="86" t="s">
        <v>54</v>
      </c>
      <c r="L38" s="150"/>
    </row>
    <row r="39" spans="1:12">
      <c r="A39" s="353" t="s">
        <v>56</v>
      </c>
      <c r="B39" s="354"/>
      <c r="C39" s="355"/>
      <c r="D39" s="65">
        <v>864</v>
      </c>
      <c r="E39" s="175">
        <f>D39-C7</f>
        <v>0</v>
      </c>
      <c r="F39" s="86" t="s">
        <v>54</v>
      </c>
      <c r="G39" s="86" t="s">
        <v>54</v>
      </c>
      <c r="L39" s="150"/>
    </row>
    <row r="40" spans="1:12">
      <c r="L40" s="147"/>
    </row>
    <row r="41" spans="1:12">
      <c r="L41" s="147"/>
    </row>
    <row r="42" spans="1:12">
      <c r="A42" s="340" t="s">
        <v>57</v>
      </c>
      <c r="B42" s="340"/>
      <c r="C42" s="340"/>
      <c r="D42" s="340"/>
      <c r="E42" s="340"/>
      <c r="F42" s="340"/>
      <c r="L42" s="147"/>
    </row>
    <row r="43" spans="1:12" ht="123" customHeight="1">
      <c r="A43" s="350" t="s">
        <v>58</v>
      </c>
      <c r="B43" s="351"/>
      <c r="C43" s="351"/>
      <c r="D43" s="351"/>
      <c r="E43" s="351"/>
      <c r="F43" s="351"/>
      <c r="G43" s="351"/>
      <c r="H43" s="352"/>
    </row>
    <row r="88" spans="5:5">
      <c r="E88" t="s">
        <v>22</v>
      </c>
    </row>
    <row r="89" spans="5:5">
      <c r="E89" t="s">
        <v>26</v>
      </c>
    </row>
    <row r="90" spans="5:5">
      <c r="E90" t="s">
        <v>21</v>
      </c>
    </row>
    <row r="91" spans="5:5">
      <c r="E91" t="s">
        <v>59</v>
      </c>
    </row>
  </sheetData>
  <mergeCells count="37">
    <mergeCell ref="B25:C25"/>
    <mergeCell ref="A43:H43"/>
    <mergeCell ref="A39:C39"/>
    <mergeCell ref="B26:C26"/>
    <mergeCell ref="A42:F42"/>
    <mergeCell ref="A35:C35"/>
    <mergeCell ref="B31:C31"/>
    <mergeCell ref="A36:C36"/>
    <mergeCell ref="A37:C37"/>
    <mergeCell ref="A38:C38"/>
    <mergeCell ref="B27:C27"/>
    <mergeCell ref="B28:C28"/>
    <mergeCell ref="A34:G34"/>
    <mergeCell ref="B29:C29"/>
    <mergeCell ref="B30:C30"/>
    <mergeCell ref="A1:F1"/>
    <mergeCell ref="B11:C11"/>
    <mergeCell ref="B18:C18"/>
    <mergeCell ref="B19:C19"/>
    <mergeCell ref="B24:C24"/>
    <mergeCell ref="A8:B8"/>
    <mergeCell ref="B13:C13"/>
    <mergeCell ref="B14:C14"/>
    <mergeCell ref="B15:C15"/>
    <mergeCell ref="B16:C16"/>
    <mergeCell ref="B21:C21"/>
    <mergeCell ref="B23:C23"/>
    <mergeCell ref="A4:B4"/>
    <mergeCell ref="A5:B5"/>
    <mergeCell ref="B12:C12"/>
    <mergeCell ref="B17:C17"/>
    <mergeCell ref="A3:B3"/>
    <mergeCell ref="B22:C22"/>
    <mergeCell ref="B20:C20"/>
    <mergeCell ref="A6:B6"/>
    <mergeCell ref="A7:B7"/>
    <mergeCell ref="A10:F10"/>
  </mergeCells>
  <dataValidations count="2">
    <dataValidation type="list" allowBlank="1" showInputMessage="1" showErrorMessage="1" sqref="D12:D30" xr:uid="{B9BA6481-52E5-472C-B5FD-44239F834565}">
      <formula1>$E$88:$E$91</formula1>
    </dataValidation>
    <dataValidation type="list" showInputMessage="1" showErrorMessage="1" sqref="C5" xr:uid="{6C6B8388-C19E-463F-A65C-4C78C66F980C}">
      <formula1>$T$5:$T$6</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95"/>
  <sheetViews>
    <sheetView zoomScale="80" zoomScaleNormal="80" workbookViewId="0">
      <pane xSplit="1" ySplit="5" topLeftCell="B6" activePane="bottomRight" state="frozen"/>
      <selection pane="bottomRight" activeCell="A10" sqref="A10"/>
      <selection pane="bottomLeft" activeCell="A7" sqref="A7"/>
      <selection pane="topRight" activeCell="B1" sqref="B1"/>
    </sheetView>
  </sheetViews>
  <sheetFormatPr defaultColWidth="11" defaultRowHeight="15" customHeight="1"/>
  <cols>
    <col min="1" max="1" width="60.5" customWidth="1"/>
    <col min="2" max="2" width="10.125" customWidth="1"/>
    <col min="3" max="3" width="11.5" customWidth="1"/>
    <col min="4" max="4" width="10.5" customWidth="1"/>
    <col min="5" max="6" width="10.375" customWidth="1"/>
    <col min="7" max="7" width="11.75" customWidth="1"/>
    <col min="8" max="8" width="10.375" customWidth="1"/>
    <col min="9" max="9" width="12.375" customWidth="1"/>
    <col min="10" max="10" width="11.375" customWidth="1"/>
    <col min="11" max="11" width="9.375" customWidth="1"/>
    <col min="12" max="12" width="7.75" customWidth="1"/>
    <col min="13" max="22" width="8.25" hidden="1" customWidth="1"/>
    <col min="23" max="23" width="11" hidden="1" customWidth="1"/>
  </cols>
  <sheetData>
    <row r="1" spans="1:23" ht="15.75" customHeight="1">
      <c r="A1" s="2"/>
      <c r="B1" s="2"/>
      <c r="C1" s="2"/>
      <c r="D1" s="2"/>
      <c r="E1" s="2"/>
      <c r="F1" s="2"/>
      <c r="G1" s="2"/>
      <c r="H1" s="2"/>
      <c r="I1" s="2"/>
      <c r="J1" s="2"/>
      <c r="K1" s="2"/>
    </row>
    <row r="2" spans="1:23" ht="15.75" customHeight="1">
      <c r="A2" s="344" t="s">
        <v>60</v>
      </c>
      <c r="B2" s="371"/>
      <c r="C2" s="371"/>
      <c r="D2" s="371"/>
      <c r="E2" s="371"/>
      <c r="F2" s="371"/>
      <c r="G2" s="371"/>
      <c r="H2" s="371"/>
      <c r="I2" s="371"/>
      <c r="J2" s="371"/>
      <c r="K2" s="371"/>
    </row>
    <row r="3" spans="1:23" ht="15.75" customHeight="1" thickBot="1">
      <c r="A3" s="344"/>
      <c r="B3" s="371"/>
      <c r="C3" s="371"/>
      <c r="D3" s="371"/>
      <c r="E3" s="371"/>
      <c r="F3" s="371"/>
      <c r="G3" s="371"/>
      <c r="H3" s="371"/>
      <c r="I3" s="371"/>
      <c r="J3" s="371"/>
      <c r="K3" s="371"/>
      <c r="M3" s="380" t="s">
        <v>61</v>
      </c>
      <c r="N3" s="380"/>
      <c r="O3" s="380"/>
      <c r="P3" s="380"/>
      <c r="Q3" s="380"/>
      <c r="R3" s="380"/>
      <c r="S3" s="380"/>
      <c r="T3" s="380"/>
      <c r="U3" s="380"/>
      <c r="V3" s="380"/>
      <c r="W3" s="380"/>
    </row>
    <row r="4" spans="1:23" ht="15.6">
      <c r="A4" s="372" t="s">
        <v>14</v>
      </c>
      <c r="B4" s="374" t="s">
        <v>62</v>
      </c>
      <c r="C4" s="374" t="s">
        <v>63</v>
      </c>
      <c r="D4" s="374" t="s">
        <v>64</v>
      </c>
      <c r="E4" s="368" t="s">
        <v>65</v>
      </c>
      <c r="F4" s="368"/>
      <c r="G4" s="368"/>
      <c r="H4" s="368"/>
      <c r="I4" s="368"/>
      <c r="J4" s="369"/>
      <c r="K4" s="374" t="s">
        <v>66</v>
      </c>
      <c r="M4" s="375" t="s">
        <v>43</v>
      </c>
      <c r="N4" s="376"/>
      <c r="O4" s="377" t="s">
        <v>67</v>
      </c>
      <c r="P4" s="378"/>
      <c r="Q4" s="377" t="s">
        <v>68</v>
      </c>
      <c r="R4" s="378"/>
      <c r="S4" s="377" t="s">
        <v>69</v>
      </c>
      <c r="T4" s="378"/>
      <c r="U4" s="377" t="s">
        <v>70</v>
      </c>
      <c r="V4" s="379"/>
      <c r="W4" s="366" t="s">
        <v>66</v>
      </c>
    </row>
    <row r="5" spans="1:23" ht="28.9">
      <c r="A5" s="373"/>
      <c r="B5" s="441"/>
      <c r="C5" s="441"/>
      <c r="D5" s="441"/>
      <c r="E5" s="46" t="s">
        <v>43</v>
      </c>
      <c r="F5" s="47" t="s">
        <v>67</v>
      </c>
      <c r="G5" s="47" t="s">
        <v>68</v>
      </c>
      <c r="H5" s="47" t="s">
        <v>69</v>
      </c>
      <c r="I5" s="47" t="s">
        <v>70</v>
      </c>
      <c r="J5" s="48" t="s">
        <v>71</v>
      </c>
      <c r="K5" s="441"/>
      <c r="M5" s="29" t="s">
        <v>72</v>
      </c>
      <c r="N5" s="30" t="s">
        <v>73</v>
      </c>
      <c r="O5" s="29" t="s">
        <v>72</v>
      </c>
      <c r="P5" s="30" t="s">
        <v>73</v>
      </c>
      <c r="Q5" s="29" t="s">
        <v>72</v>
      </c>
      <c r="R5" s="30" t="s">
        <v>73</v>
      </c>
      <c r="S5" s="29" t="s">
        <v>72</v>
      </c>
      <c r="T5" s="30" t="s">
        <v>73</v>
      </c>
      <c r="U5" s="29" t="s">
        <v>72</v>
      </c>
      <c r="V5" s="11" t="s">
        <v>73</v>
      </c>
      <c r="W5" s="367"/>
    </row>
    <row r="6" spans="1:23" ht="15.6">
      <c r="A6" s="50" t="s">
        <v>74</v>
      </c>
      <c r="B6" s="6">
        <v>1</v>
      </c>
      <c r="C6" s="52">
        <v>48</v>
      </c>
      <c r="D6" s="160">
        <f>C6/B6</f>
        <v>48</v>
      </c>
      <c r="E6" s="55">
        <v>48</v>
      </c>
      <c r="F6" s="56"/>
      <c r="G6" s="56"/>
      <c r="H6" s="56"/>
      <c r="I6" s="56"/>
      <c r="J6" s="363">
        <v>864</v>
      </c>
      <c r="K6" s="158">
        <f t="shared" ref="K6" si="0">SUM(E6,F6,G6,H6,I6)</f>
        <v>48</v>
      </c>
      <c r="M6" s="32">
        <f t="shared" ref="M6" si="1">IFERROR((E6/8),"-")</f>
        <v>6</v>
      </c>
      <c r="N6" s="33">
        <f t="shared" ref="N6" si="2">IFERROR((E6/2),"-")</f>
        <v>24</v>
      </c>
      <c r="O6" s="34">
        <f t="shared" ref="O6" si="3">IFERROR((F6/8),"-")</f>
        <v>0</v>
      </c>
      <c r="P6" s="34">
        <f t="shared" ref="P6" si="4">IFERROR((F6/2),"-")</f>
        <v>0</v>
      </c>
      <c r="Q6" s="35">
        <f t="shared" ref="Q6" si="5">IFERROR((G6/8),"-")</f>
        <v>0</v>
      </c>
      <c r="R6" s="34">
        <f t="shared" ref="R6" si="6">IFERROR((G6/2),"-")</f>
        <v>0</v>
      </c>
      <c r="S6" s="35">
        <f t="shared" ref="S6" si="7">IFERROR((H6/8),"-")</f>
        <v>0</v>
      </c>
      <c r="T6" s="34">
        <f t="shared" ref="T6" si="8">IFERROR((H6/2),"-")</f>
        <v>0</v>
      </c>
      <c r="U6" s="35">
        <f t="shared" ref="U6" si="9">IFERROR((I6/8),"-")</f>
        <v>0</v>
      </c>
      <c r="V6" s="32">
        <f t="shared" ref="V6" si="10">IFERROR((I6/2),"-")</f>
        <v>0</v>
      </c>
      <c r="W6" s="36">
        <f t="shared" ref="W6" si="11">SUM(M6,O6,Q6,S6,U6)*8</f>
        <v>48</v>
      </c>
    </row>
    <row r="7" spans="1:23" ht="15.6">
      <c r="A7" s="49" t="s">
        <v>75</v>
      </c>
      <c r="B7" s="6">
        <v>4</v>
      </c>
      <c r="C7" s="52">
        <v>144</v>
      </c>
      <c r="D7" s="160">
        <f t="shared" ref="D7:D12" si="12">C7/B7</f>
        <v>36</v>
      </c>
      <c r="E7" s="55"/>
      <c r="F7" s="56">
        <v>144</v>
      </c>
      <c r="G7" s="56"/>
      <c r="H7" s="56"/>
      <c r="I7" s="56"/>
      <c r="J7" s="364"/>
      <c r="K7" s="158">
        <f t="shared" ref="K7:K24" si="13">SUM(E7,F7,G7,H7,I7)</f>
        <v>144</v>
      </c>
      <c r="M7" s="32">
        <f t="shared" ref="M7:M23" si="14">IFERROR((E7/8),"-")</f>
        <v>0</v>
      </c>
      <c r="N7" s="33">
        <f t="shared" ref="N7:N23" si="15">IFERROR((E7/2),"-")</f>
        <v>0</v>
      </c>
      <c r="O7" s="34">
        <f t="shared" ref="O7:O23" si="16">IFERROR((F7/8),"-")</f>
        <v>18</v>
      </c>
      <c r="P7" s="34">
        <f t="shared" ref="P7:P23" si="17">IFERROR((F7/2),"-")</f>
        <v>72</v>
      </c>
      <c r="Q7" s="35">
        <f t="shared" ref="Q7:Q23" si="18">IFERROR((G7/8),"-")</f>
        <v>0</v>
      </c>
      <c r="R7" s="34">
        <f t="shared" ref="R7:R23" si="19">IFERROR((G7/2),"-")</f>
        <v>0</v>
      </c>
      <c r="S7" s="35">
        <f t="shared" ref="S7:S23" si="20">IFERROR((H7/8),"-")</f>
        <v>0</v>
      </c>
      <c r="T7" s="34">
        <f t="shared" ref="T7:T23" si="21">IFERROR((H7/2),"-")</f>
        <v>0</v>
      </c>
      <c r="U7" s="35">
        <f t="shared" ref="U7:U23" si="22">IFERROR((I7/8),"-")</f>
        <v>0</v>
      </c>
      <c r="V7" s="32">
        <f t="shared" ref="V7:V23" si="23">IFERROR((I7/2),"-")</f>
        <v>0</v>
      </c>
      <c r="W7" s="36">
        <f t="shared" ref="W7:W23" si="24">SUM(M7,O7,Q7,S7,U7)*8</f>
        <v>144</v>
      </c>
    </row>
    <row r="8" spans="1:23" ht="28.9">
      <c r="A8" s="50" t="s">
        <v>76</v>
      </c>
      <c r="B8" s="6">
        <v>4</v>
      </c>
      <c r="C8" s="52">
        <v>288</v>
      </c>
      <c r="D8" s="160">
        <f t="shared" si="12"/>
        <v>72</v>
      </c>
      <c r="E8" s="55"/>
      <c r="F8" s="56">
        <v>192</v>
      </c>
      <c r="G8" s="56">
        <v>96</v>
      </c>
      <c r="H8" s="56"/>
      <c r="I8" s="56"/>
      <c r="J8" s="364"/>
      <c r="K8" s="158">
        <f t="shared" si="13"/>
        <v>288</v>
      </c>
      <c r="M8" s="32">
        <f t="shared" si="14"/>
        <v>0</v>
      </c>
      <c r="N8" s="33">
        <f t="shared" si="15"/>
        <v>0</v>
      </c>
      <c r="O8" s="34">
        <f t="shared" si="16"/>
        <v>24</v>
      </c>
      <c r="P8" s="34">
        <f t="shared" si="17"/>
        <v>96</v>
      </c>
      <c r="Q8" s="35">
        <f t="shared" si="18"/>
        <v>12</v>
      </c>
      <c r="R8" s="34">
        <f t="shared" si="19"/>
        <v>48</v>
      </c>
      <c r="S8" s="35">
        <f t="shared" si="20"/>
        <v>0</v>
      </c>
      <c r="T8" s="34">
        <f t="shared" si="21"/>
        <v>0</v>
      </c>
      <c r="U8" s="35">
        <f t="shared" si="22"/>
        <v>0</v>
      </c>
      <c r="V8" s="32">
        <f t="shared" si="23"/>
        <v>0</v>
      </c>
      <c r="W8" s="36">
        <f t="shared" si="24"/>
        <v>288</v>
      </c>
    </row>
    <row r="9" spans="1:23" ht="15.6">
      <c r="A9" s="50" t="s">
        <v>77</v>
      </c>
      <c r="B9" s="6">
        <v>3</v>
      </c>
      <c r="C9" s="52">
        <v>144</v>
      </c>
      <c r="D9" s="160">
        <f t="shared" si="12"/>
        <v>48</v>
      </c>
      <c r="E9" s="55"/>
      <c r="F9" s="56">
        <v>144</v>
      </c>
      <c r="G9" s="56"/>
      <c r="H9" s="56"/>
      <c r="I9" s="56"/>
      <c r="J9" s="364"/>
      <c r="K9" s="158">
        <f t="shared" si="13"/>
        <v>144</v>
      </c>
      <c r="M9" s="32">
        <f t="shared" si="14"/>
        <v>0</v>
      </c>
      <c r="N9" s="33">
        <f t="shared" si="15"/>
        <v>0</v>
      </c>
      <c r="O9" s="34">
        <f t="shared" si="16"/>
        <v>18</v>
      </c>
      <c r="P9" s="34">
        <f t="shared" si="17"/>
        <v>72</v>
      </c>
      <c r="Q9" s="35">
        <f t="shared" si="18"/>
        <v>0</v>
      </c>
      <c r="R9" s="34">
        <f t="shared" si="19"/>
        <v>0</v>
      </c>
      <c r="S9" s="35">
        <f t="shared" si="20"/>
        <v>0</v>
      </c>
      <c r="T9" s="34">
        <f t="shared" si="21"/>
        <v>0</v>
      </c>
      <c r="U9" s="35">
        <f t="shared" si="22"/>
        <v>0</v>
      </c>
      <c r="V9" s="32">
        <f t="shared" si="23"/>
        <v>0</v>
      </c>
      <c r="W9" s="36">
        <f t="shared" si="24"/>
        <v>144</v>
      </c>
    </row>
    <row r="10" spans="1:23" ht="15.6">
      <c r="A10" s="50" t="s">
        <v>78</v>
      </c>
      <c r="B10" s="6">
        <v>4</v>
      </c>
      <c r="C10" s="52">
        <v>336</v>
      </c>
      <c r="D10" s="160">
        <f t="shared" si="12"/>
        <v>84</v>
      </c>
      <c r="E10" s="55"/>
      <c r="F10" s="56"/>
      <c r="G10" s="56">
        <v>336</v>
      </c>
      <c r="H10" s="56"/>
      <c r="I10" s="56"/>
      <c r="J10" s="364"/>
      <c r="K10" s="158">
        <f t="shared" si="13"/>
        <v>336</v>
      </c>
      <c r="M10" s="32">
        <f t="shared" si="14"/>
        <v>0</v>
      </c>
      <c r="N10" s="33">
        <f t="shared" si="15"/>
        <v>0</v>
      </c>
      <c r="O10" s="34">
        <f t="shared" si="16"/>
        <v>0</v>
      </c>
      <c r="P10" s="34">
        <f t="shared" si="17"/>
        <v>0</v>
      </c>
      <c r="Q10" s="35">
        <f t="shared" si="18"/>
        <v>42</v>
      </c>
      <c r="R10" s="34">
        <f t="shared" si="19"/>
        <v>168</v>
      </c>
      <c r="S10" s="35">
        <f t="shared" si="20"/>
        <v>0</v>
      </c>
      <c r="T10" s="34">
        <f t="shared" si="21"/>
        <v>0</v>
      </c>
      <c r="U10" s="35">
        <f t="shared" si="22"/>
        <v>0</v>
      </c>
      <c r="V10" s="32">
        <f t="shared" si="23"/>
        <v>0</v>
      </c>
      <c r="W10" s="36">
        <f t="shared" si="24"/>
        <v>336</v>
      </c>
    </row>
    <row r="11" spans="1:23" ht="15.6">
      <c r="A11" s="50" t="s">
        <v>79</v>
      </c>
      <c r="B11" s="6">
        <v>5</v>
      </c>
      <c r="C11" s="52">
        <v>1008</v>
      </c>
      <c r="D11" s="160">
        <f t="shared" si="12"/>
        <v>201.6</v>
      </c>
      <c r="E11" s="55"/>
      <c r="F11" s="56"/>
      <c r="G11" s="56"/>
      <c r="H11" s="56">
        <v>1008</v>
      </c>
      <c r="I11" s="56"/>
      <c r="J11" s="364"/>
      <c r="K11" s="158">
        <f t="shared" si="13"/>
        <v>1008</v>
      </c>
      <c r="M11" s="32">
        <f t="shared" si="14"/>
        <v>0</v>
      </c>
      <c r="N11" s="33">
        <f t="shared" si="15"/>
        <v>0</v>
      </c>
      <c r="O11" s="34">
        <f t="shared" si="16"/>
        <v>0</v>
      </c>
      <c r="P11" s="34">
        <f t="shared" si="17"/>
        <v>0</v>
      </c>
      <c r="Q11" s="35">
        <f t="shared" si="18"/>
        <v>0</v>
      </c>
      <c r="R11" s="34">
        <f t="shared" si="19"/>
        <v>0</v>
      </c>
      <c r="S11" s="35">
        <f t="shared" si="20"/>
        <v>126</v>
      </c>
      <c r="T11" s="34">
        <f t="shared" si="21"/>
        <v>504</v>
      </c>
      <c r="U11" s="35">
        <f t="shared" si="22"/>
        <v>0</v>
      </c>
      <c r="V11" s="32">
        <f t="shared" si="23"/>
        <v>0</v>
      </c>
      <c r="W11" s="36">
        <f t="shared" si="24"/>
        <v>1008</v>
      </c>
    </row>
    <row r="12" spans="1:23" ht="15.6">
      <c r="A12" s="50" t="s">
        <v>80</v>
      </c>
      <c r="B12" s="6">
        <v>4</v>
      </c>
      <c r="C12" s="52">
        <v>144</v>
      </c>
      <c r="D12" s="160">
        <f t="shared" si="12"/>
        <v>36</v>
      </c>
      <c r="E12" s="55"/>
      <c r="F12" s="56"/>
      <c r="G12" s="56"/>
      <c r="H12" s="56">
        <v>144</v>
      </c>
      <c r="I12" s="56"/>
      <c r="J12" s="364"/>
      <c r="K12" s="158">
        <f t="shared" si="13"/>
        <v>144</v>
      </c>
      <c r="M12" s="32">
        <f t="shared" ref="M12" si="25">IFERROR((E12/8),"-")</f>
        <v>0</v>
      </c>
      <c r="N12" s="33">
        <f t="shared" ref="N12" si="26">IFERROR((E12/2),"-")</f>
        <v>0</v>
      </c>
      <c r="O12" s="34">
        <f t="shared" ref="O12" si="27">IFERROR((F12/8),"-")</f>
        <v>0</v>
      </c>
      <c r="P12" s="34">
        <f t="shared" ref="P12" si="28">IFERROR((F12/2),"-")</f>
        <v>0</v>
      </c>
      <c r="Q12" s="35">
        <f t="shared" ref="Q12" si="29">IFERROR((G12/8),"-")</f>
        <v>0</v>
      </c>
      <c r="R12" s="34">
        <f t="shared" ref="R12" si="30">IFERROR((G12/2),"-")</f>
        <v>0</v>
      </c>
      <c r="S12" s="35">
        <f t="shared" ref="S12" si="31">IFERROR((H12/8),"-")</f>
        <v>18</v>
      </c>
      <c r="T12" s="34">
        <f t="shared" ref="T12" si="32">IFERROR((H12/2),"-")</f>
        <v>72</v>
      </c>
      <c r="U12" s="35">
        <f t="shared" ref="U12" si="33">IFERROR((I12/8),"-")</f>
        <v>0</v>
      </c>
      <c r="V12" s="32">
        <f t="shared" ref="V12" si="34">IFERROR((I12/2),"-")</f>
        <v>0</v>
      </c>
      <c r="W12" s="36">
        <f t="shared" ref="W12" si="35">SUM(M12,O12,Q12,S12,U12)*8</f>
        <v>144</v>
      </c>
    </row>
    <row r="13" spans="1:23" ht="28.9">
      <c r="A13" s="50" t="s">
        <v>81</v>
      </c>
      <c r="B13" s="6">
        <v>3</v>
      </c>
      <c r="C13" s="52">
        <v>144</v>
      </c>
      <c r="D13" s="160">
        <f t="shared" ref="D13" si="36">C13/B13</f>
        <v>48</v>
      </c>
      <c r="E13" s="55"/>
      <c r="F13" s="56"/>
      <c r="G13" s="56"/>
      <c r="H13" s="56"/>
      <c r="I13" s="56">
        <v>144</v>
      </c>
      <c r="J13" s="364"/>
      <c r="K13" s="158">
        <f t="shared" si="13"/>
        <v>144</v>
      </c>
      <c r="M13" s="37">
        <f t="shared" si="14"/>
        <v>0</v>
      </c>
      <c r="N13" s="38">
        <f t="shared" si="15"/>
        <v>0</v>
      </c>
      <c r="O13" s="39">
        <f t="shared" si="16"/>
        <v>0</v>
      </c>
      <c r="P13" s="39">
        <f t="shared" si="17"/>
        <v>0</v>
      </c>
      <c r="Q13" s="40">
        <f t="shared" si="18"/>
        <v>0</v>
      </c>
      <c r="R13" s="39">
        <f t="shared" si="19"/>
        <v>0</v>
      </c>
      <c r="S13" s="40">
        <f t="shared" si="20"/>
        <v>0</v>
      </c>
      <c r="T13" s="39">
        <f t="shared" si="21"/>
        <v>0</v>
      </c>
      <c r="U13" s="40">
        <f t="shared" si="22"/>
        <v>18</v>
      </c>
      <c r="V13" s="37">
        <f t="shared" si="23"/>
        <v>72</v>
      </c>
      <c r="W13" s="36">
        <f t="shared" si="24"/>
        <v>144</v>
      </c>
    </row>
    <row r="14" spans="1:23" ht="15.6">
      <c r="A14" s="50" t="s">
        <v>82</v>
      </c>
      <c r="B14" s="7">
        <v>4</v>
      </c>
      <c r="C14" s="53">
        <v>48</v>
      </c>
      <c r="D14" s="161">
        <f t="shared" ref="D14:D23" si="37">C14/B14</f>
        <v>12</v>
      </c>
      <c r="E14" s="59"/>
      <c r="F14" s="60">
        <v>48</v>
      </c>
      <c r="G14" s="60"/>
      <c r="H14" s="60"/>
      <c r="I14" s="58"/>
      <c r="J14" s="364"/>
      <c r="K14" s="158">
        <f t="shared" si="13"/>
        <v>48</v>
      </c>
      <c r="M14" s="41">
        <f t="shared" si="14"/>
        <v>0</v>
      </c>
      <c r="N14" s="42">
        <f t="shared" si="15"/>
        <v>0</v>
      </c>
      <c r="O14" s="43">
        <f t="shared" si="16"/>
        <v>6</v>
      </c>
      <c r="P14" s="43">
        <f t="shared" si="17"/>
        <v>24</v>
      </c>
      <c r="Q14" s="44">
        <f t="shared" si="18"/>
        <v>0</v>
      </c>
      <c r="R14" s="43">
        <f t="shared" si="19"/>
        <v>0</v>
      </c>
      <c r="S14" s="44">
        <f t="shared" si="20"/>
        <v>0</v>
      </c>
      <c r="T14" s="43">
        <f t="shared" si="21"/>
        <v>0</v>
      </c>
      <c r="U14" s="44">
        <f t="shared" si="22"/>
        <v>0</v>
      </c>
      <c r="V14" s="41">
        <f t="shared" si="23"/>
        <v>0</v>
      </c>
      <c r="W14" s="36">
        <f t="shared" si="24"/>
        <v>48</v>
      </c>
    </row>
    <row r="15" spans="1:23" ht="15.6">
      <c r="A15" s="50" t="s">
        <v>83</v>
      </c>
      <c r="B15" s="7">
        <v>6</v>
      </c>
      <c r="C15" s="53">
        <v>384</v>
      </c>
      <c r="D15" s="161">
        <f t="shared" si="37"/>
        <v>64</v>
      </c>
      <c r="E15" s="59"/>
      <c r="F15" s="60">
        <v>144</v>
      </c>
      <c r="G15" s="60">
        <v>192</v>
      </c>
      <c r="H15" s="60">
        <v>48</v>
      </c>
      <c r="I15" s="58"/>
      <c r="J15" s="364"/>
      <c r="K15" s="158">
        <f t="shared" si="13"/>
        <v>384</v>
      </c>
      <c r="M15" s="41">
        <f t="shared" si="14"/>
        <v>0</v>
      </c>
      <c r="N15" s="42">
        <f t="shared" si="15"/>
        <v>0</v>
      </c>
      <c r="O15" s="43">
        <f t="shared" si="16"/>
        <v>18</v>
      </c>
      <c r="P15" s="43">
        <f t="shared" si="17"/>
        <v>72</v>
      </c>
      <c r="Q15" s="44">
        <f t="shared" si="18"/>
        <v>24</v>
      </c>
      <c r="R15" s="43">
        <f t="shared" si="19"/>
        <v>96</v>
      </c>
      <c r="S15" s="44">
        <f t="shared" si="20"/>
        <v>6</v>
      </c>
      <c r="T15" s="43">
        <f t="shared" si="21"/>
        <v>24</v>
      </c>
      <c r="U15" s="44">
        <f t="shared" si="22"/>
        <v>0</v>
      </c>
      <c r="V15" s="41">
        <f t="shared" si="23"/>
        <v>0</v>
      </c>
      <c r="W15" s="36">
        <f t="shared" si="24"/>
        <v>384</v>
      </c>
    </row>
    <row r="16" spans="1:23" ht="15.6">
      <c r="A16" s="50" t="s">
        <v>84</v>
      </c>
      <c r="B16" s="7">
        <v>4</v>
      </c>
      <c r="C16" s="53">
        <v>48</v>
      </c>
      <c r="D16" s="161">
        <f t="shared" si="37"/>
        <v>12</v>
      </c>
      <c r="E16" s="59"/>
      <c r="F16" s="60">
        <v>48</v>
      </c>
      <c r="G16" s="60"/>
      <c r="H16" s="60"/>
      <c r="I16" s="58"/>
      <c r="J16" s="364"/>
      <c r="K16" s="158">
        <f t="shared" si="13"/>
        <v>48</v>
      </c>
      <c r="M16" s="41">
        <f t="shared" si="14"/>
        <v>0</v>
      </c>
      <c r="N16" s="42">
        <f t="shared" si="15"/>
        <v>0</v>
      </c>
      <c r="O16" s="43">
        <f t="shared" si="16"/>
        <v>6</v>
      </c>
      <c r="P16" s="43">
        <f t="shared" si="17"/>
        <v>24</v>
      </c>
      <c r="Q16" s="44">
        <f t="shared" si="18"/>
        <v>0</v>
      </c>
      <c r="R16" s="43">
        <f t="shared" si="19"/>
        <v>0</v>
      </c>
      <c r="S16" s="44">
        <f t="shared" si="20"/>
        <v>0</v>
      </c>
      <c r="T16" s="43">
        <f t="shared" si="21"/>
        <v>0</v>
      </c>
      <c r="U16" s="44">
        <f t="shared" si="22"/>
        <v>0</v>
      </c>
      <c r="V16" s="41">
        <f t="shared" si="23"/>
        <v>0</v>
      </c>
      <c r="W16" s="36">
        <f t="shared" si="24"/>
        <v>48</v>
      </c>
    </row>
    <row r="17" spans="1:23" ht="15.6">
      <c r="A17" s="50" t="s">
        <v>85</v>
      </c>
      <c r="B17" s="7">
        <v>4</v>
      </c>
      <c r="C17" s="53">
        <v>48</v>
      </c>
      <c r="D17" s="161">
        <f t="shared" si="37"/>
        <v>12</v>
      </c>
      <c r="E17" s="59"/>
      <c r="F17" s="60"/>
      <c r="G17" s="60">
        <v>48</v>
      </c>
      <c r="H17" s="60"/>
      <c r="I17" s="58"/>
      <c r="J17" s="364"/>
      <c r="K17" s="158">
        <f t="shared" si="13"/>
        <v>48</v>
      </c>
      <c r="M17" s="41">
        <f t="shared" si="14"/>
        <v>0</v>
      </c>
      <c r="N17" s="42">
        <f t="shared" si="15"/>
        <v>0</v>
      </c>
      <c r="O17" s="43">
        <f t="shared" si="16"/>
        <v>0</v>
      </c>
      <c r="P17" s="43">
        <f t="shared" si="17"/>
        <v>0</v>
      </c>
      <c r="Q17" s="44">
        <f t="shared" si="18"/>
        <v>6</v>
      </c>
      <c r="R17" s="43">
        <f t="shared" si="19"/>
        <v>24</v>
      </c>
      <c r="S17" s="44">
        <f t="shared" si="20"/>
        <v>0</v>
      </c>
      <c r="T17" s="43">
        <f t="shared" si="21"/>
        <v>0</v>
      </c>
      <c r="U17" s="44">
        <f t="shared" si="22"/>
        <v>0</v>
      </c>
      <c r="V17" s="41">
        <f t="shared" si="23"/>
        <v>0</v>
      </c>
      <c r="W17" s="36">
        <f t="shared" si="24"/>
        <v>48</v>
      </c>
    </row>
    <row r="18" spans="1:23" ht="15.6">
      <c r="A18" s="50" t="s">
        <v>86</v>
      </c>
      <c r="B18" s="6">
        <v>4</v>
      </c>
      <c r="C18" s="52">
        <v>48</v>
      </c>
      <c r="D18" s="160">
        <f t="shared" si="37"/>
        <v>12</v>
      </c>
      <c r="E18" s="57"/>
      <c r="F18" s="58"/>
      <c r="G18" s="58">
        <v>48</v>
      </c>
      <c r="H18" s="58"/>
      <c r="I18" s="58"/>
      <c r="J18" s="364"/>
      <c r="K18" s="158">
        <f t="shared" si="13"/>
        <v>48</v>
      </c>
      <c r="M18" s="37">
        <f t="shared" si="14"/>
        <v>0</v>
      </c>
      <c r="N18" s="38">
        <f t="shared" si="15"/>
        <v>0</v>
      </c>
      <c r="O18" s="39">
        <f t="shared" si="16"/>
        <v>0</v>
      </c>
      <c r="P18" s="39">
        <f t="shared" si="17"/>
        <v>0</v>
      </c>
      <c r="Q18" s="40">
        <f t="shared" si="18"/>
        <v>6</v>
      </c>
      <c r="R18" s="39">
        <f t="shared" si="19"/>
        <v>24</v>
      </c>
      <c r="S18" s="40">
        <f t="shared" si="20"/>
        <v>0</v>
      </c>
      <c r="T18" s="39">
        <f t="shared" si="21"/>
        <v>0</v>
      </c>
      <c r="U18" s="40">
        <f t="shared" si="22"/>
        <v>0</v>
      </c>
      <c r="V18" s="37">
        <f t="shared" si="23"/>
        <v>0</v>
      </c>
      <c r="W18" s="36">
        <f t="shared" si="24"/>
        <v>48</v>
      </c>
    </row>
    <row r="19" spans="1:23" ht="15.6">
      <c r="A19" s="50" t="s">
        <v>87</v>
      </c>
      <c r="B19" s="7">
        <v>4</v>
      </c>
      <c r="C19" s="53">
        <v>48</v>
      </c>
      <c r="D19" s="161">
        <f t="shared" si="37"/>
        <v>12</v>
      </c>
      <c r="E19" s="59"/>
      <c r="F19" s="60"/>
      <c r="G19" s="60">
        <v>48</v>
      </c>
      <c r="H19" s="60"/>
      <c r="I19" s="58"/>
      <c r="J19" s="364"/>
      <c r="K19" s="158">
        <f t="shared" si="13"/>
        <v>48</v>
      </c>
      <c r="M19" s="41">
        <f t="shared" si="14"/>
        <v>0</v>
      </c>
      <c r="N19" s="42">
        <f t="shared" si="15"/>
        <v>0</v>
      </c>
      <c r="O19" s="43">
        <f t="shared" si="16"/>
        <v>0</v>
      </c>
      <c r="P19" s="43">
        <f t="shared" si="17"/>
        <v>0</v>
      </c>
      <c r="Q19" s="44">
        <f t="shared" si="18"/>
        <v>6</v>
      </c>
      <c r="R19" s="43">
        <f t="shared" si="19"/>
        <v>24</v>
      </c>
      <c r="S19" s="44">
        <f t="shared" si="20"/>
        <v>0</v>
      </c>
      <c r="T19" s="43">
        <f t="shared" si="21"/>
        <v>0</v>
      </c>
      <c r="U19" s="44">
        <f t="shared" si="22"/>
        <v>0</v>
      </c>
      <c r="V19" s="41">
        <f t="shared" si="23"/>
        <v>0</v>
      </c>
      <c r="W19" s="36">
        <f t="shared" si="24"/>
        <v>48</v>
      </c>
    </row>
    <row r="20" spans="1:23" ht="28.9">
      <c r="A20" s="50" t="s">
        <v>88</v>
      </c>
      <c r="B20" s="6">
        <v>4</v>
      </c>
      <c r="C20" s="52">
        <v>48</v>
      </c>
      <c r="D20" s="160">
        <f t="shared" si="37"/>
        <v>12</v>
      </c>
      <c r="E20" s="57"/>
      <c r="F20" s="58"/>
      <c r="G20" s="58"/>
      <c r="H20" s="58">
        <v>48</v>
      </c>
      <c r="I20" s="58"/>
      <c r="J20" s="364"/>
      <c r="K20" s="158">
        <f t="shared" si="13"/>
        <v>48</v>
      </c>
      <c r="M20" s="37">
        <f t="shared" si="14"/>
        <v>0</v>
      </c>
      <c r="N20" s="38">
        <f t="shared" si="15"/>
        <v>0</v>
      </c>
      <c r="O20" s="39">
        <f t="shared" si="16"/>
        <v>0</v>
      </c>
      <c r="P20" s="39">
        <f t="shared" si="17"/>
        <v>0</v>
      </c>
      <c r="Q20" s="40">
        <f t="shared" si="18"/>
        <v>0</v>
      </c>
      <c r="R20" s="39">
        <f t="shared" si="19"/>
        <v>0</v>
      </c>
      <c r="S20" s="40">
        <f t="shared" si="20"/>
        <v>6</v>
      </c>
      <c r="T20" s="39">
        <f t="shared" si="21"/>
        <v>24</v>
      </c>
      <c r="U20" s="40">
        <f t="shared" si="22"/>
        <v>0</v>
      </c>
      <c r="V20" s="37">
        <f t="shared" si="23"/>
        <v>0</v>
      </c>
      <c r="W20" s="36">
        <f t="shared" si="24"/>
        <v>48</v>
      </c>
    </row>
    <row r="21" spans="1:23" ht="15.6">
      <c r="A21" s="50" t="s">
        <v>89</v>
      </c>
      <c r="B21" s="6">
        <v>4</v>
      </c>
      <c r="C21" s="52">
        <v>48</v>
      </c>
      <c r="D21" s="160">
        <f t="shared" si="37"/>
        <v>12</v>
      </c>
      <c r="E21" s="57"/>
      <c r="F21" s="58"/>
      <c r="G21" s="58"/>
      <c r="H21" s="58">
        <v>48</v>
      </c>
      <c r="I21" s="58"/>
      <c r="J21" s="364"/>
      <c r="K21" s="158">
        <f t="shared" si="13"/>
        <v>48</v>
      </c>
      <c r="M21" s="37">
        <f t="shared" ref="M21" si="38">IFERROR((E21/8),"-")</f>
        <v>0</v>
      </c>
      <c r="N21" s="38">
        <f t="shared" ref="N21" si="39">IFERROR((E21/2),"-")</f>
        <v>0</v>
      </c>
      <c r="O21" s="39">
        <f t="shared" ref="O21" si="40">IFERROR((F21/8),"-")</f>
        <v>0</v>
      </c>
      <c r="P21" s="39">
        <f t="shared" ref="P21" si="41">IFERROR((F21/2),"-")</f>
        <v>0</v>
      </c>
      <c r="Q21" s="40">
        <f t="shared" ref="Q21" si="42">IFERROR((G21/8),"-")</f>
        <v>0</v>
      </c>
      <c r="R21" s="39">
        <f t="shared" ref="R21" si="43">IFERROR((G21/2),"-")</f>
        <v>0</v>
      </c>
      <c r="S21" s="40">
        <f t="shared" ref="S21" si="44">IFERROR((H21/8),"-")</f>
        <v>6</v>
      </c>
      <c r="T21" s="39">
        <f t="shared" ref="T21" si="45">IFERROR((H21/2),"-")</f>
        <v>24</v>
      </c>
      <c r="U21" s="40">
        <f t="shared" ref="U21" si="46">IFERROR((I21/8),"-")</f>
        <v>0</v>
      </c>
      <c r="V21" s="37">
        <f t="shared" ref="V21" si="47">IFERROR((I21/2),"-")</f>
        <v>0</v>
      </c>
      <c r="W21" s="36">
        <f t="shared" ref="W21" si="48">SUM(M21,O21,Q21,S21,U21)*8</f>
        <v>48</v>
      </c>
    </row>
    <row r="22" spans="1:23" ht="15.6">
      <c r="A22" s="50" t="s">
        <v>90</v>
      </c>
      <c r="B22" s="6">
        <v>4</v>
      </c>
      <c r="C22" s="52">
        <v>48</v>
      </c>
      <c r="D22" s="160">
        <f t="shared" si="37"/>
        <v>12</v>
      </c>
      <c r="E22" s="57"/>
      <c r="F22" s="58"/>
      <c r="G22" s="58"/>
      <c r="H22" s="58">
        <v>48</v>
      </c>
      <c r="I22" s="58"/>
      <c r="J22" s="364"/>
      <c r="K22" s="158">
        <f t="shared" si="13"/>
        <v>48</v>
      </c>
      <c r="M22" s="37">
        <f t="shared" ref="M22" si="49">IFERROR((E22/8),"-")</f>
        <v>0</v>
      </c>
      <c r="N22" s="38">
        <f t="shared" ref="N22" si="50">IFERROR((E22/2),"-")</f>
        <v>0</v>
      </c>
      <c r="O22" s="39">
        <f t="shared" ref="O22" si="51">IFERROR((F22/8),"-")</f>
        <v>0</v>
      </c>
      <c r="P22" s="39">
        <f t="shared" ref="P22" si="52">IFERROR((F22/2),"-")</f>
        <v>0</v>
      </c>
      <c r="Q22" s="40">
        <f t="shared" ref="Q22" si="53">IFERROR((G22/8),"-")</f>
        <v>0</v>
      </c>
      <c r="R22" s="39">
        <f t="shared" ref="R22" si="54">IFERROR((G22/2),"-")</f>
        <v>0</v>
      </c>
      <c r="S22" s="40">
        <f t="shared" ref="S22" si="55">IFERROR((H22/8),"-")</f>
        <v>6</v>
      </c>
      <c r="T22" s="39">
        <f t="shared" ref="T22" si="56">IFERROR((H22/2),"-")</f>
        <v>24</v>
      </c>
      <c r="U22" s="40">
        <f t="shared" ref="U22" si="57">IFERROR((I22/8),"-")</f>
        <v>0</v>
      </c>
      <c r="V22" s="37">
        <f t="shared" ref="V22" si="58">IFERROR((I22/2),"-")</f>
        <v>0</v>
      </c>
      <c r="W22" s="36">
        <f t="shared" ref="W22" si="59">SUM(M22,O22,Q22,S22,U22)*8</f>
        <v>48</v>
      </c>
    </row>
    <row r="23" spans="1:23" ht="15.6">
      <c r="A23" s="50" t="s">
        <v>91</v>
      </c>
      <c r="B23" s="6">
        <v>4</v>
      </c>
      <c r="C23" s="52">
        <v>48</v>
      </c>
      <c r="D23" s="160">
        <f t="shared" si="37"/>
        <v>12</v>
      </c>
      <c r="E23" s="57"/>
      <c r="F23" s="58"/>
      <c r="G23" s="58"/>
      <c r="H23" s="58">
        <v>48</v>
      </c>
      <c r="I23" s="58"/>
      <c r="J23" s="364"/>
      <c r="K23" s="158">
        <f t="shared" si="13"/>
        <v>48</v>
      </c>
      <c r="M23" s="37">
        <f t="shared" si="14"/>
        <v>0</v>
      </c>
      <c r="N23" s="38">
        <f t="shared" si="15"/>
        <v>0</v>
      </c>
      <c r="O23" s="39">
        <f t="shared" si="16"/>
        <v>0</v>
      </c>
      <c r="P23" s="39">
        <f t="shared" si="17"/>
        <v>0</v>
      </c>
      <c r="Q23" s="40">
        <f t="shared" si="18"/>
        <v>0</v>
      </c>
      <c r="R23" s="39">
        <f t="shared" si="19"/>
        <v>0</v>
      </c>
      <c r="S23" s="40">
        <f t="shared" si="20"/>
        <v>6</v>
      </c>
      <c r="T23" s="39">
        <f t="shared" si="21"/>
        <v>24</v>
      </c>
      <c r="U23" s="40">
        <f t="shared" si="22"/>
        <v>0</v>
      </c>
      <c r="V23" s="37">
        <f t="shared" si="23"/>
        <v>0</v>
      </c>
      <c r="W23" s="36">
        <f t="shared" si="24"/>
        <v>48</v>
      </c>
    </row>
    <row r="24" spans="1:23" ht="15.6">
      <c r="A24" s="50" t="s">
        <v>92</v>
      </c>
      <c r="B24" s="6">
        <v>4</v>
      </c>
      <c r="C24" s="52">
        <v>48</v>
      </c>
      <c r="D24" s="160">
        <f t="shared" ref="D24" si="60">C24/B24</f>
        <v>12</v>
      </c>
      <c r="E24" s="57"/>
      <c r="F24" s="58"/>
      <c r="G24" s="58"/>
      <c r="H24" s="58"/>
      <c r="I24" s="58">
        <v>48</v>
      </c>
      <c r="J24" s="365"/>
      <c r="K24" s="158">
        <f t="shared" si="13"/>
        <v>48</v>
      </c>
      <c r="M24" s="37">
        <f t="shared" ref="M24" si="61">IFERROR((E24/8),"-")</f>
        <v>0</v>
      </c>
      <c r="N24" s="38">
        <f t="shared" ref="N24" si="62">IFERROR((E24/2),"-")</f>
        <v>0</v>
      </c>
      <c r="O24" s="39">
        <f t="shared" ref="O24" si="63">IFERROR((F24/8),"-")</f>
        <v>0</v>
      </c>
      <c r="P24" s="39">
        <f t="shared" ref="P24" si="64">IFERROR((F24/2),"-")</f>
        <v>0</v>
      </c>
      <c r="Q24" s="40">
        <f t="shared" ref="Q24" si="65">IFERROR((G24/8),"-")</f>
        <v>0</v>
      </c>
      <c r="R24" s="39">
        <f t="shared" ref="R24" si="66">IFERROR((G24/2),"-")</f>
        <v>0</v>
      </c>
      <c r="S24" s="40">
        <f t="shared" ref="S24" si="67">IFERROR((H24/8),"-")</f>
        <v>0</v>
      </c>
      <c r="T24" s="39">
        <f t="shared" ref="T24" si="68">IFERROR((H24/2),"-")</f>
        <v>0</v>
      </c>
      <c r="U24" s="40">
        <f t="shared" ref="U24" si="69">IFERROR((I24/8),"-")</f>
        <v>6</v>
      </c>
      <c r="V24" s="37">
        <f t="shared" ref="V24" si="70">IFERROR((I24/2),"-")</f>
        <v>24</v>
      </c>
      <c r="W24" s="36">
        <f t="shared" ref="W24" si="71">SUM(M24,O24,Q24,S24,U24)*8</f>
        <v>48</v>
      </c>
    </row>
    <row r="25" spans="1:23" ht="15.6">
      <c r="A25" s="54" t="s">
        <v>93</v>
      </c>
      <c r="B25" s="155">
        <f>SUM(B7:B24)</f>
        <v>73</v>
      </c>
      <c r="C25" s="155">
        <f>SUM(C6:C24)</f>
        <v>3120</v>
      </c>
      <c r="D25" s="151"/>
      <c r="E25" s="156">
        <f>SUM(E6:E24)</f>
        <v>48</v>
      </c>
      <c r="F25" s="156">
        <f t="shared" ref="F25:I25" si="72">SUM(F6:F24)</f>
        <v>720</v>
      </c>
      <c r="G25" s="156">
        <f t="shared" si="72"/>
        <v>768</v>
      </c>
      <c r="H25" s="156">
        <f t="shared" si="72"/>
        <v>1392</v>
      </c>
      <c r="I25" s="156">
        <f t="shared" si="72"/>
        <v>192</v>
      </c>
      <c r="J25" s="157">
        <f>SUM(J6:J24)</f>
        <v>864</v>
      </c>
      <c r="K25" s="156">
        <f>SUM(K6:K24)</f>
        <v>3120</v>
      </c>
      <c r="L25" s="107"/>
      <c r="M25" s="152">
        <f t="shared" ref="M25:V25" si="73">SUM(M7:M24)</f>
        <v>0</v>
      </c>
      <c r="N25" s="153">
        <f t="shared" si="73"/>
        <v>0</v>
      </c>
      <c r="O25" s="152">
        <f t="shared" si="73"/>
        <v>90</v>
      </c>
      <c r="P25" s="31">
        <f t="shared" si="73"/>
        <v>360</v>
      </c>
      <c r="Q25" s="14">
        <f t="shared" si="73"/>
        <v>96</v>
      </c>
      <c r="R25" s="31">
        <f t="shared" si="73"/>
        <v>384</v>
      </c>
      <c r="S25" s="14">
        <f t="shared" si="73"/>
        <v>174</v>
      </c>
      <c r="T25" s="31">
        <f t="shared" si="73"/>
        <v>696</v>
      </c>
      <c r="U25" s="14">
        <f t="shared" si="73"/>
        <v>24</v>
      </c>
      <c r="V25" s="15">
        <f t="shared" si="73"/>
        <v>96</v>
      </c>
      <c r="W25" s="154">
        <f>SUM(W6:W24)</f>
        <v>3120</v>
      </c>
    </row>
    <row r="26" spans="1:23" ht="15.75" customHeight="1" thickBot="1">
      <c r="A26" s="370" t="s">
        <v>94</v>
      </c>
      <c r="B26" s="370"/>
      <c r="C26" s="370"/>
      <c r="D26" s="370"/>
      <c r="E26" s="159">
        <f>E25/160</f>
        <v>0.3</v>
      </c>
      <c r="F26" s="159">
        <f t="shared" ref="F26:K26" si="74">F25/160</f>
        <v>4.5</v>
      </c>
      <c r="G26" s="159">
        <f t="shared" si="74"/>
        <v>4.8</v>
      </c>
      <c r="H26" s="159">
        <f t="shared" si="74"/>
        <v>8.6999999999999993</v>
      </c>
      <c r="I26" s="159">
        <f t="shared" si="74"/>
        <v>1.2</v>
      </c>
      <c r="J26" s="159">
        <f t="shared" si="74"/>
        <v>5.4</v>
      </c>
      <c r="K26" s="159">
        <f t="shared" si="74"/>
        <v>19.5</v>
      </c>
      <c r="M26" s="51"/>
      <c r="N26" s="51"/>
      <c r="O26" s="51"/>
      <c r="P26" s="51"/>
      <c r="Q26" s="51"/>
      <c r="R26" s="51"/>
      <c r="S26" s="51"/>
      <c r="T26" s="51"/>
      <c r="U26" s="51"/>
      <c r="V26" s="51"/>
      <c r="W26" s="51"/>
    </row>
    <row r="27" spans="1:23" ht="15.75" customHeight="1">
      <c r="E27" s="2"/>
      <c r="F27" s="2"/>
      <c r="G27" s="2"/>
      <c r="H27" s="2"/>
      <c r="I27" s="2"/>
      <c r="J27" s="2"/>
      <c r="K27" s="3"/>
    </row>
    <row r="28" spans="1:23" ht="15.75" customHeight="1"/>
    <row r="29" spans="1:23" ht="15.75" customHeight="1">
      <c r="A29" s="2"/>
      <c r="B29" s="2"/>
      <c r="C29" s="2"/>
      <c r="D29" s="2"/>
      <c r="E29" s="2"/>
      <c r="F29" s="2"/>
      <c r="G29" s="2"/>
      <c r="H29" s="2"/>
      <c r="I29" s="2"/>
      <c r="J29" s="2"/>
      <c r="K29" s="2"/>
    </row>
    <row r="30" spans="1:23" ht="15.75" customHeight="1">
      <c r="A30" s="2"/>
      <c r="B30" s="2"/>
      <c r="C30" s="2"/>
      <c r="D30" s="2"/>
      <c r="E30" s="2"/>
      <c r="F30" s="2"/>
      <c r="G30" s="2"/>
      <c r="H30" s="2"/>
      <c r="I30" s="2"/>
      <c r="J30" s="2"/>
      <c r="K30" s="2"/>
    </row>
    <row r="31" spans="1:23" ht="15.75" customHeight="1">
      <c r="A31" s="2"/>
      <c r="B31" s="2"/>
      <c r="C31" s="2"/>
      <c r="D31" s="2"/>
      <c r="E31" s="2"/>
      <c r="F31" s="2"/>
      <c r="G31" s="2"/>
      <c r="H31" s="2"/>
      <c r="I31" s="2"/>
      <c r="J31" s="2"/>
      <c r="K31" s="2"/>
    </row>
    <row r="32" spans="1:23" ht="15.75" customHeight="1">
      <c r="A32" s="2"/>
      <c r="B32" s="2"/>
      <c r="C32" s="2"/>
      <c r="D32" s="2"/>
      <c r="E32" s="2"/>
      <c r="F32" s="2"/>
      <c r="G32" s="2"/>
      <c r="H32" s="2"/>
      <c r="I32" s="2"/>
      <c r="J32" s="2"/>
      <c r="K32" s="2"/>
    </row>
    <row r="33" spans="1:11" ht="15.75" customHeight="1">
      <c r="A33" s="2"/>
      <c r="B33" s="2"/>
      <c r="C33" s="2"/>
      <c r="D33" s="2"/>
      <c r="E33" s="2"/>
      <c r="F33" s="2"/>
      <c r="G33" s="2"/>
      <c r="H33" s="2"/>
      <c r="I33" s="2"/>
      <c r="J33" s="2"/>
      <c r="K33" s="2"/>
    </row>
    <row r="34" spans="1:11" ht="15.75" customHeight="1">
      <c r="A34" s="2"/>
      <c r="B34" s="2"/>
      <c r="C34" s="2"/>
      <c r="D34" s="2"/>
      <c r="E34" s="2"/>
      <c r="F34" s="2"/>
      <c r="G34" s="2"/>
      <c r="H34" s="2"/>
      <c r="I34" s="2"/>
      <c r="J34" s="2"/>
      <c r="K34" s="2"/>
    </row>
    <row r="35" spans="1:11" ht="15.75" customHeight="1">
      <c r="A35" s="2"/>
      <c r="B35" s="2"/>
      <c r="C35" s="2"/>
      <c r="D35" s="2"/>
      <c r="E35" s="2"/>
      <c r="F35" s="2"/>
      <c r="G35" s="2"/>
      <c r="H35" s="2"/>
      <c r="I35" s="2"/>
      <c r="J35" s="2"/>
      <c r="K35" s="2"/>
    </row>
    <row r="36" spans="1:11" ht="15.75" customHeight="1">
      <c r="A36" s="2"/>
      <c r="B36" s="2"/>
      <c r="C36" s="2"/>
      <c r="D36" s="2"/>
      <c r="E36" s="2"/>
      <c r="F36" s="2"/>
      <c r="G36" s="2"/>
      <c r="H36" s="2"/>
      <c r="I36" s="2"/>
      <c r="J36" s="2"/>
      <c r="K36" s="2"/>
    </row>
    <row r="37" spans="1:11" ht="15.75" customHeight="1">
      <c r="A37" s="2"/>
      <c r="B37" s="2"/>
      <c r="C37" s="2"/>
      <c r="D37" s="2"/>
      <c r="E37" s="2"/>
      <c r="F37" s="2"/>
      <c r="G37" s="2"/>
      <c r="H37" s="2"/>
      <c r="I37" s="2"/>
      <c r="J37" s="2"/>
      <c r="K37" s="2"/>
    </row>
    <row r="38" spans="1:11" ht="15.75" customHeight="1">
      <c r="A38" s="2"/>
      <c r="B38" s="2"/>
      <c r="C38" s="2"/>
      <c r="D38" s="2"/>
      <c r="E38" s="2"/>
      <c r="F38" s="2"/>
      <c r="G38" s="2"/>
      <c r="H38" s="2"/>
      <c r="I38" s="2"/>
      <c r="J38" s="2"/>
      <c r="K38" s="2"/>
    </row>
    <row r="39" spans="1:11" ht="15.75" customHeight="1">
      <c r="A39" s="2"/>
      <c r="B39" s="2"/>
      <c r="C39" s="2"/>
      <c r="D39" s="2"/>
      <c r="E39" s="2"/>
      <c r="F39" s="2"/>
      <c r="G39" s="2"/>
      <c r="H39" s="2"/>
      <c r="I39" s="2"/>
      <c r="J39" s="2"/>
      <c r="K39" s="2"/>
    </row>
    <row r="40" spans="1:11" ht="15.75" customHeight="1">
      <c r="A40" s="2"/>
      <c r="B40" s="2"/>
      <c r="C40" s="2"/>
      <c r="D40" s="2"/>
      <c r="E40" s="2"/>
      <c r="F40" s="2"/>
      <c r="G40" s="2"/>
      <c r="H40" s="2"/>
      <c r="I40" s="2"/>
      <c r="J40" s="2"/>
      <c r="K40" s="2"/>
    </row>
    <row r="41" spans="1:11" ht="15.75" customHeight="1">
      <c r="A41" s="2"/>
      <c r="B41" s="2"/>
      <c r="C41" s="2"/>
      <c r="D41" s="2"/>
      <c r="E41" s="2"/>
      <c r="F41" s="2"/>
      <c r="G41" s="2"/>
      <c r="H41" s="2"/>
      <c r="I41" s="2"/>
      <c r="J41" s="2"/>
      <c r="K41" s="2"/>
    </row>
    <row r="42" spans="1:11" ht="15.75" customHeight="1">
      <c r="A42" s="2"/>
      <c r="B42" s="2"/>
      <c r="C42" s="2"/>
      <c r="D42" s="2"/>
      <c r="E42" s="2"/>
      <c r="F42" s="2"/>
      <c r="G42" s="2"/>
      <c r="H42" s="2"/>
      <c r="I42" s="2"/>
      <c r="J42" s="2"/>
      <c r="K42" s="2"/>
    </row>
    <row r="43" spans="1:11" ht="15.75" customHeight="1">
      <c r="A43" s="2"/>
      <c r="B43" s="2"/>
      <c r="C43" s="2"/>
      <c r="D43" s="2"/>
      <c r="E43" s="2"/>
      <c r="F43" s="2"/>
      <c r="G43" s="2"/>
      <c r="H43" s="2"/>
      <c r="I43" s="2"/>
      <c r="J43" s="2"/>
      <c r="K43" s="2"/>
    </row>
    <row r="44" spans="1:11" ht="15.75" customHeight="1">
      <c r="A44" s="2"/>
      <c r="B44" s="2"/>
      <c r="C44" s="2"/>
      <c r="D44" s="2"/>
      <c r="E44" s="2"/>
      <c r="F44" s="2"/>
      <c r="G44" s="2"/>
      <c r="H44" s="2"/>
      <c r="I44" s="2"/>
      <c r="J44" s="2"/>
      <c r="K44" s="2"/>
    </row>
    <row r="45" spans="1:11" ht="15.75" customHeight="1">
      <c r="A45" s="2"/>
      <c r="B45" s="2"/>
      <c r="C45" s="2"/>
      <c r="D45" s="2"/>
      <c r="E45" s="2"/>
      <c r="F45" s="2"/>
      <c r="G45" s="2"/>
      <c r="H45" s="2"/>
      <c r="I45" s="2"/>
      <c r="J45" s="2"/>
      <c r="K45" s="2"/>
    </row>
    <row r="46" spans="1:11" ht="15.75" customHeight="1">
      <c r="A46" s="2"/>
      <c r="B46" s="2"/>
      <c r="C46" s="2"/>
      <c r="D46" s="2"/>
      <c r="E46" s="2"/>
      <c r="F46" s="2"/>
      <c r="G46" s="2"/>
      <c r="H46" s="2"/>
      <c r="I46" s="2"/>
      <c r="J46" s="2"/>
      <c r="K46" s="2"/>
    </row>
    <row r="47" spans="1:11" ht="15.75" customHeight="1">
      <c r="A47" s="2"/>
      <c r="B47" s="2"/>
      <c r="C47" s="2"/>
      <c r="D47" s="2"/>
      <c r="E47" s="2"/>
      <c r="F47" s="2"/>
      <c r="G47" s="2"/>
      <c r="H47" s="2"/>
      <c r="I47" s="2"/>
      <c r="J47" s="2"/>
      <c r="K47" s="2"/>
    </row>
    <row r="48" spans="1:11" ht="15.75" customHeight="1">
      <c r="A48" s="2"/>
      <c r="B48" s="2"/>
      <c r="C48" s="2"/>
      <c r="D48" s="2"/>
      <c r="E48" s="2"/>
      <c r="F48" s="2"/>
      <c r="G48" s="2"/>
      <c r="H48" s="2"/>
      <c r="I48" s="2"/>
      <c r="J48" s="2"/>
      <c r="K48" s="2"/>
    </row>
    <row r="49" spans="1:11" ht="15.75" customHeight="1">
      <c r="A49" s="2"/>
      <c r="B49" s="2"/>
      <c r="C49" s="2"/>
      <c r="D49" s="2"/>
      <c r="E49" s="2"/>
      <c r="F49" s="2"/>
      <c r="G49" s="2"/>
      <c r="H49" s="2"/>
      <c r="I49" s="2"/>
      <c r="J49" s="2"/>
      <c r="K49" s="2"/>
    </row>
    <row r="50" spans="1:11" ht="15.75" customHeight="1">
      <c r="A50" s="2"/>
      <c r="B50" s="2"/>
      <c r="C50" s="2"/>
      <c r="D50" s="2"/>
      <c r="E50" s="2"/>
      <c r="F50" s="2"/>
      <c r="G50" s="2"/>
      <c r="H50" s="2"/>
      <c r="I50" s="2"/>
      <c r="J50" s="2"/>
      <c r="K50" s="2"/>
    </row>
    <row r="51" spans="1:11" ht="15.75" customHeight="1">
      <c r="A51" s="2"/>
      <c r="B51" s="2"/>
      <c r="C51" s="2"/>
      <c r="D51" s="2"/>
      <c r="E51" s="2"/>
      <c r="F51" s="2"/>
      <c r="G51" s="2"/>
      <c r="H51" s="2"/>
      <c r="I51" s="2"/>
      <c r="J51" s="2"/>
      <c r="K51" s="2"/>
    </row>
    <row r="52" spans="1:11" ht="15.75" customHeight="1">
      <c r="A52" s="2"/>
      <c r="B52" s="2"/>
      <c r="C52" s="2"/>
      <c r="D52" s="2"/>
      <c r="E52" s="2"/>
      <c r="F52" s="2"/>
      <c r="G52" s="2"/>
      <c r="H52" s="2"/>
      <c r="I52" s="2"/>
      <c r="J52" s="2"/>
      <c r="K52" s="2"/>
    </row>
    <row r="53" spans="1:11" ht="15.75" customHeight="1">
      <c r="A53" s="2"/>
      <c r="B53" s="2"/>
      <c r="C53" s="2"/>
      <c r="D53" s="2"/>
      <c r="E53" s="2"/>
      <c r="F53" s="2"/>
      <c r="G53" s="2"/>
      <c r="H53" s="2"/>
      <c r="I53" s="2"/>
      <c r="J53" s="2"/>
      <c r="K53" s="2"/>
    </row>
    <row r="54" spans="1:11" ht="15.75" customHeight="1">
      <c r="A54" s="2"/>
      <c r="B54" s="2"/>
      <c r="C54" s="2"/>
      <c r="D54" s="2"/>
      <c r="E54" s="2"/>
      <c r="F54" s="2"/>
      <c r="G54" s="2"/>
      <c r="H54" s="2"/>
      <c r="I54" s="2"/>
      <c r="J54" s="2"/>
      <c r="K54" s="2"/>
    </row>
    <row r="55" spans="1:11" ht="15.75" customHeight="1">
      <c r="A55" s="2"/>
      <c r="B55" s="2"/>
      <c r="C55" s="2"/>
      <c r="D55" s="2"/>
      <c r="E55" s="2"/>
      <c r="F55" s="2"/>
      <c r="G55" s="2"/>
      <c r="H55" s="2"/>
      <c r="I55" s="2"/>
      <c r="J55" s="2"/>
      <c r="K55" s="2"/>
    </row>
    <row r="56" spans="1:11" ht="15.75" customHeight="1">
      <c r="A56" s="2"/>
      <c r="B56" s="2"/>
      <c r="C56" s="2"/>
      <c r="D56" s="2"/>
      <c r="E56" s="2"/>
      <c r="F56" s="2"/>
      <c r="G56" s="2"/>
      <c r="H56" s="2"/>
      <c r="I56" s="2"/>
      <c r="J56" s="2"/>
      <c r="K56" s="2"/>
    </row>
    <row r="57" spans="1:11" ht="15.75" customHeight="1">
      <c r="A57" s="2"/>
      <c r="B57" s="2"/>
      <c r="C57" s="2"/>
      <c r="D57" s="2"/>
      <c r="E57" s="2"/>
      <c r="F57" s="2"/>
      <c r="G57" s="2"/>
      <c r="H57" s="2"/>
      <c r="I57" s="2"/>
      <c r="J57" s="2"/>
      <c r="K57" s="2"/>
    </row>
    <row r="58" spans="1:11" ht="15.75" customHeight="1">
      <c r="A58" s="2"/>
      <c r="B58" s="2"/>
      <c r="C58" s="2"/>
      <c r="D58" s="2"/>
      <c r="E58" s="2"/>
      <c r="F58" s="2"/>
      <c r="G58" s="2"/>
      <c r="H58" s="2"/>
      <c r="I58" s="2"/>
      <c r="J58" s="2"/>
      <c r="K58" s="2"/>
    </row>
    <row r="59" spans="1:11" ht="15.75" customHeight="1">
      <c r="A59" s="2"/>
      <c r="B59" s="2"/>
      <c r="C59" s="2"/>
      <c r="D59" s="2"/>
      <c r="E59" s="2"/>
      <c r="F59" s="2"/>
      <c r="G59" s="2"/>
      <c r="H59" s="2"/>
      <c r="I59" s="2"/>
      <c r="J59" s="2"/>
      <c r="K59" s="2"/>
    </row>
    <row r="60" spans="1:11" ht="15.75" customHeight="1">
      <c r="A60" s="2"/>
      <c r="B60" s="2"/>
      <c r="C60" s="2"/>
      <c r="D60" s="2"/>
      <c r="E60" s="2"/>
      <c r="F60" s="2"/>
      <c r="G60" s="2"/>
      <c r="H60" s="2"/>
      <c r="I60" s="2"/>
      <c r="J60" s="2"/>
      <c r="K60" s="2"/>
    </row>
    <row r="61" spans="1:11" ht="15.75" customHeight="1">
      <c r="A61" s="2"/>
      <c r="B61" s="2"/>
      <c r="C61" s="2"/>
      <c r="D61" s="2"/>
      <c r="E61" s="2"/>
      <c r="F61" s="2"/>
      <c r="G61" s="2"/>
      <c r="H61" s="2"/>
      <c r="I61" s="2"/>
      <c r="J61" s="2"/>
      <c r="K61" s="2"/>
    </row>
    <row r="62" spans="1:11" ht="15.75" customHeight="1">
      <c r="A62" s="2"/>
      <c r="B62" s="2"/>
      <c r="C62" s="2"/>
      <c r="D62" s="2"/>
      <c r="E62" s="2"/>
      <c r="F62" s="2"/>
      <c r="G62" s="2"/>
      <c r="H62" s="2"/>
      <c r="I62" s="2"/>
      <c r="J62" s="2"/>
      <c r="K62" s="2"/>
    </row>
    <row r="63" spans="1:11" ht="15.75" customHeight="1">
      <c r="A63" s="2"/>
      <c r="B63" s="2"/>
      <c r="C63" s="2"/>
      <c r="D63" s="2"/>
      <c r="E63" s="2"/>
      <c r="F63" s="2"/>
      <c r="G63" s="2"/>
      <c r="H63" s="2"/>
      <c r="I63" s="2"/>
      <c r="J63" s="2"/>
      <c r="K63" s="2"/>
    </row>
    <row r="64" spans="1:11" ht="15.75" customHeight="1">
      <c r="A64" s="2"/>
      <c r="B64" s="2"/>
      <c r="C64" s="2"/>
      <c r="D64" s="2"/>
      <c r="E64" s="2"/>
      <c r="F64" s="2"/>
      <c r="G64" s="2"/>
      <c r="H64" s="2"/>
      <c r="I64" s="2"/>
      <c r="J64" s="2"/>
      <c r="K64" s="2"/>
    </row>
    <row r="65" spans="1:11" ht="15.75" customHeight="1">
      <c r="A65" s="2"/>
      <c r="B65" s="2"/>
      <c r="C65" s="2"/>
      <c r="D65" s="2"/>
      <c r="E65" s="2"/>
      <c r="F65" s="2"/>
      <c r="G65" s="2"/>
      <c r="H65" s="2"/>
      <c r="I65" s="2"/>
      <c r="J65" s="2"/>
      <c r="K65" s="2"/>
    </row>
    <row r="66" spans="1:11" ht="15.75" customHeight="1">
      <c r="A66" s="2"/>
      <c r="B66" s="2"/>
      <c r="C66" s="2"/>
      <c r="D66" s="2"/>
      <c r="E66" s="2"/>
      <c r="F66" s="2"/>
      <c r="G66" s="2"/>
      <c r="H66" s="2"/>
      <c r="I66" s="2"/>
      <c r="J66" s="2"/>
      <c r="K66" s="2"/>
    </row>
    <row r="67" spans="1:11" ht="15.75" customHeight="1">
      <c r="A67" s="2"/>
      <c r="B67" s="2"/>
      <c r="C67" s="2"/>
      <c r="D67" s="2"/>
      <c r="E67" s="2"/>
      <c r="F67" s="2"/>
      <c r="G67" s="2"/>
      <c r="H67" s="2"/>
      <c r="I67" s="2"/>
      <c r="J67" s="2"/>
      <c r="K67" s="2"/>
    </row>
    <row r="68" spans="1:11" ht="15.75" customHeight="1">
      <c r="A68" s="2"/>
      <c r="B68" s="2"/>
      <c r="C68" s="2"/>
      <c r="D68" s="2"/>
      <c r="E68" s="2"/>
      <c r="F68" s="2"/>
      <c r="G68" s="2"/>
      <c r="H68" s="2"/>
      <c r="I68" s="2"/>
      <c r="J68" s="2"/>
      <c r="K68" s="2"/>
    </row>
    <row r="69" spans="1:11" ht="15.75" customHeight="1">
      <c r="A69" s="2"/>
      <c r="B69" s="2"/>
      <c r="C69" s="2"/>
      <c r="D69" s="2"/>
      <c r="E69" s="2"/>
      <c r="F69" s="2"/>
      <c r="G69" s="2"/>
      <c r="H69" s="2"/>
      <c r="I69" s="2"/>
      <c r="J69" s="2"/>
      <c r="K69" s="2"/>
    </row>
    <row r="70" spans="1:11" ht="15.75" customHeight="1">
      <c r="A70" s="2"/>
      <c r="B70" s="2"/>
      <c r="C70" s="2"/>
      <c r="D70" s="2"/>
      <c r="E70" s="2"/>
      <c r="F70" s="2"/>
      <c r="G70" s="2"/>
      <c r="H70" s="2"/>
      <c r="I70" s="2"/>
      <c r="J70" s="2"/>
      <c r="K70" s="2"/>
    </row>
    <row r="71" spans="1:11" ht="15.75" customHeight="1">
      <c r="A71" s="2"/>
      <c r="B71" s="2"/>
      <c r="C71" s="2"/>
      <c r="D71" s="2"/>
      <c r="E71" s="2"/>
      <c r="F71" s="2"/>
      <c r="G71" s="2"/>
      <c r="H71" s="2"/>
      <c r="I71" s="2"/>
      <c r="J71" s="2"/>
      <c r="K71" s="2"/>
    </row>
    <row r="72" spans="1:11" ht="15.75" customHeight="1">
      <c r="A72" s="2"/>
      <c r="B72" s="2"/>
      <c r="C72" s="2"/>
      <c r="D72" s="2"/>
      <c r="E72" s="2"/>
      <c r="F72" s="2"/>
      <c r="G72" s="2"/>
      <c r="H72" s="2"/>
      <c r="I72" s="2"/>
      <c r="J72" s="2"/>
      <c r="K72" s="2"/>
    </row>
    <row r="73" spans="1:11" ht="15.75" customHeight="1">
      <c r="A73" s="2"/>
      <c r="B73" s="2"/>
      <c r="C73" s="2"/>
      <c r="D73" s="2"/>
      <c r="E73" s="2"/>
      <c r="F73" s="2"/>
      <c r="G73" s="2"/>
      <c r="H73" s="2"/>
      <c r="I73" s="2"/>
      <c r="J73" s="2"/>
      <c r="K73" s="2"/>
    </row>
    <row r="74" spans="1:11" ht="15.75" customHeight="1">
      <c r="A74" s="2"/>
      <c r="B74" s="2"/>
      <c r="C74" s="2"/>
      <c r="D74" s="2"/>
      <c r="E74" s="2"/>
      <c r="F74" s="2"/>
      <c r="G74" s="2"/>
      <c r="H74" s="2"/>
      <c r="I74" s="2"/>
      <c r="J74" s="2"/>
      <c r="K74" s="2"/>
    </row>
    <row r="75" spans="1:11" ht="15.75" customHeight="1">
      <c r="A75" s="2"/>
      <c r="B75" s="2"/>
      <c r="C75" s="2"/>
      <c r="D75" s="2"/>
      <c r="E75" s="2"/>
      <c r="F75" s="2"/>
      <c r="G75" s="2"/>
      <c r="H75" s="2"/>
      <c r="I75" s="2"/>
      <c r="J75" s="2"/>
      <c r="K75" s="2"/>
    </row>
    <row r="76" spans="1:11" ht="15.75" customHeight="1">
      <c r="A76" s="2"/>
      <c r="B76" s="2"/>
      <c r="C76" s="2"/>
      <c r="D76" s="2"/>
      <c r="E76" s="2"/>
      <c r="F76" s="2"/>
      <c r="G76" s="2"/>
      <c r="H76" s="2"/>
      <c r="I76" s="2"/>
      <c r="J76" s="2"/>
      <c r="K76" s="2"/>
    </row>
    <row r="77" spans="1:11" ht="15.75" customHeight="1">
      <c r="A77" s="2"/>
      <c r="B77" s="2"/>
      <c r="C77" s="2"/>
      <c r="D77" s="2"/>
      <c r="E77" s="2"/>
      <c r="F77" s="2"/>
      <c r="G77" s="2"/>
      <c r="H77" s="2"/>
      <c r="I77" s="2"/>
      <c r="J77" s="2"/>
      <c r="K77" s="2"/>
    </row>
    <row r="78" spans="1:11" ht="15.75" customHeight="1">
      <c r="A78" s="2"/>
      <c r="B78" s="2"/>
      <c r="C78" s="2"/>
      <c r="D78" s="2"/>
      <c r="E78" s="2"/>
      <c r="F78" s="2"/>
      <c r="G78" s="2"/>
      <c r="H78" s="2"/>
      <c r="I78" s="2"/>
      <c r="J78" s="2"/>
      <c r="K78" s="2"/>
    </row>
    <row r="79" spans="1:11" ht="15.75" customHeight="1">
      <c r="A79" s="2"/>
      <c r="B79" s="2"/>
      <c r="C79" s="2"/>
      <c r="D79" s="2"/>
      <c r="E79" s="2"/>
      <c r="F79" s="2"/>
      <c r="G79" s="2"/>
      <c r="H79" s="2"/>
      <c r="I79" s="2"/>
      <c r="J79" s="2"/>
      <c r="K79" s="2"/>
    </row>
    <row r="80" spans="1:11" ht="15.75" customHeight="1">
      <c r="A80" s="2"/>
      <c r="B80" s="2"/>
      <c r="C80" s="2"/>
      <c r="D80" s="2"/>
      <c r="E80" s="2"/>
      <c r="F80" s="2"/>
      <c r="G80" s="2"/>
      <c r="H80" s="2"/>
      <c r="I80" s="2"/>
      <c r="J80" s="2"/>
      <c r="K80" s="2"/>
    </row>
    <row r="81" spans="1:11" ht="15.75" customHeight="1">
      <c r="A81" s="2"/>
      <c r="B81" s="2"/>
      <c r="C81" s="2"/>
      <c r="D81" s="2"/>
      <c r="E81" s="2"/>
      <c r="F81" s="2"/>
      <c r="G81" s="2"/>
      <c r="H81" s="2"/>
      <c r="I81" s="2"/>
      <c r="J81" s="2"/>
      <c r="K81" s="2"/>
    </row>
    <row r="82" spans="1:11" ht="15.75" customHeight="1">
      <c r="A82" s="2"/>
      <c r="B82" s="2"/>
      <c r="C82" s="2"/>
      <c r="D82" s="2"/>
      <c r="E82" s="2"/>
      <c r="F82" s="2"/>
      <c r="G82" s="2"/>
      <c r="H82" s="2"/>
      <c r="I82" s="2"/>
      <c r="J82" s="2"/>
      <c r="K82" s="2"/>
    </row>
    <row r="83" spans="1:11" ht="15.75" customHeight="1">
      <c r="A83" s="2"/>
      <c r="B83" s="2"/>
      <c r="C83" s="2"/>
      <c r="D83" s="2"/>
      <c r="E83" s="2"/>
      <c r="F83" s="2"/>
      <c r="G83" s="2"/>
      <c r="H83" s="2"/>
      <c r="I83" s="2"/>
      <c r="J83" s="2"/>
      <c r="K83" s="2"/>
    </row>
    <row r="84" spans="1:11" ht="15.75" customHeight="1">
      <c r="A84" s="2"/>
      <c r="B84" s="2"/>
      <c r="C84" s="2"/>
      <c r="D84" s="2"/>
      <c r="E84" s="2"/>
      <c r="F84" s="2"/>
      <c r="G84" s="2"/>
      <c r="H84" s="2"/>
      <c r="I84" s="2"/>
      <c r="J84" s="2"/>
      <c r="K84" s="2"/>
    </row>
    <row r="85" spans="1:11" ht="15.75" customHeight="1">
      <c r="A85" s="2"/>
      <c r="B85" s="2"/>
      <c r="C85" s="2"/>
      <c r="D85" s="2"/>
      <c r="E85" s="2"/>
      <c r="F85" s="2"/>
      <c r="G85" s="2"/>
      <c r="H85" s="2"/>
      <c r="I85" s="2"/>
      <c r="J85" s="2"/>
      <c r="K85" s="2"/>
    </row>
    <row r="86" spans="1:11" ht="15.75" customHeight="1">
      <c r="A86" s="2"/>
      <c r="B86" s="2"/>
      <c r="C86" s="2"/>
      <c r="D86" s="2"/>
      <c r="E86" s="2"/>
      <c r="F86" s="2"/>
      <c r="G86" s="2"/>
      <c r="H86" s="2"/>
      <c r="I86" s="2"/>
      <c r="J86" s="2"/>
      <c r="K86" s="2"/>
    </row>
    <row r="87" spans="1:11" ht="15.75" customHeight="1">
      <c r="A87" s="2"/>
      <c r="B87" s="2"/>
      <c r="C87" s="2"/>
      <c r="D87" s="2"/>
      <c r="E87" s="2"/>
      <c r="F87" s="2"/>
      <c r="G87" s="2"/>
      <c r="H87" s="2"/>
      <c r="I87" s="2"/>
      <c r="J87" s="2"/>
      <c r="K87" s="2"/>
    </row>
    <row r="88" spans="1:11" ht="15.75" customHeight="1">
      <c r="A88" s="2"/>
      <c r="B88" s="2"/>
      <c r="C88" s="2"/>
      <c r="D88" s="2"/>
      <c r="E88" s="2"/>
      <c r="F88" s="2"/>
      <c r="G88" s="2"/>
      <c r="H88" s="2"/>
      <c r="I88" s="2"/>
      <c r="J88" s="2"/>
      <c r="K88" s="2"/>
    </row>
    <row r="89" spans="1:11" ht="15.75" customHeight="1">
      <c r="A89" s="2"/>
      <c r="B89" s="2"/>
      <c r="C89" s="2"/>
      <c r="D89" s="2"/>
      <c r="E89" s="2"/>
      <c r="F89" s="2"/>
      <c r="G89" s="2"/>
      <c r="H89" s="2"/>
      <c r="I89" s="2"/>
      <c r="J89" s="2"/>
      <c r="K89" s="2"/>
    </row>
    <row r="90" spans="1:11" ht="15.75" customHeight="1">
      <c r="A90" s="2"/>
      <c r="B90" s="2"/>
      <c r="C90" s="2"/>
      <c r="D90" s="2"/>
      <c r="E90" s="2"/>
      <c r="F90" s="2"/>
      <c r="G90" s="2"/>
      <c r="H90" s="2"/>
      <c r="I90" s="2"/>
      <c r="J90" s="2"/>
      <c r="K90" s="2"/>
    </row>
    <row r="91" spans="1:11" ht="15.75" customHeight="1">
      <c r="A91" s="2"/>
      <c r="B91" s="2"/>
      <c r="C91" s="2"/>
      <c r="D91" s="2"/>
      <c r="E91" s="2"/>
      <c r="F91" s="2"/>
      <c r="G91" s="2"/>
      <c r="H91" s="2"/>
      <c r="I91" s="2"/>
      <c r="J91" s="2"/>
      <c r="K91" s="2"/>
    </row>
    <row r="92" spans="1:11" ht="15.75" customHeight="1">
      <c r="A92" s="2"/>
      <c r="B92" s="2"/>
      <c r="C92" s="2"/>
      <c r="D92" s="2"/>
      <c r="E92" s="2"/>
      <c r="F92" s="2"/>
      <c r="G92" s="2"/>
      <c r="H92" s="2"/>
      <c r="I92" s="2"/>
      <c r="J92" s="2"/>
      <c r="K92" s="2"/>
    </row>
    <row r="93" spans="1:11" ht="15.75" customHeight="1">
      <c r="A93" s="2"/>
      <c r="B93" s="2"/>
      <c r="C93" s="2"/>
      <c r="D93" s="2"/>
      <c r="E93" s="2"/>
      <c r="F93" s="2"/>
      <c r="G93" s="2"/>
      <c r="H93" s="2"/>
      <c r="I93" s="2"/>
      <c r="J93" s="2"/>
      <c r="K93" s="2"/>
    </row>
    <row r="94" spans="1:11" ht="15.75" customHeight="1">
      <c r="A94" s="2"/>
      <c r="B94" s="2"/>
      <c r="C94" s="2"/>
      <c r="D94" s="2"/>
      <c r="E94" s="2"/>
      <c r="F94" s="2"/>
      <c r="G94" s="2"/>
      <c r="H94" s="2"/>
      <c r="I94" s="2"/>
      <c r="J94" s="2"/>
      <c r="K94" s="2"/>
    </row>
    <row r="95" spans="1:11" ht="15.75" customHeight="1">
      <c r="A95" s="2"/>
      <c r="B95" s="2"/>
      <c r="C95" s="2"/>
      <c r="D95" s="2"/>
      <c r="E95" s="2"/>
      <c r="F95" s="2"/>
      <c r="G95" s="2"/>
      <c r="H95" s="2"/>
      <c r="I95" s="2"/>
      <c r="J95" s="2"/>
      <c r="K95" s="2"/>
    </row>
    <row r="96" spans="1:11" ht="15.75" customHeight="1">
      <c r="A96" s="2"/>
      <c r="B96" s="2"/>
      <c r="C96" s="2"/>
      <c r="D96" s="2"/>
      <c r="E96" s="2"/>
      <c r="F96" s="2"/>
      <c r="G96" s="2"/>
      <c r="H96" s="2"/>
      <c r="I96" s="2"/>
      <c r="J96" s="2"/>
      <c r="K96" s="2"/>
    </row>
    <row r="97" spans="1:11" ht="15.75" customHeight="1">
      <c r="A97" s="2"/>
      <c r="B97" s="2"/>
      <c r="C97" s="2"/>
      <c r="D97" s="2"/>
      <c r="E97" s="2"/>
      <c r="F97" s="2"/>
      <c r="G97" s="2"/>
      <c r="H97" s="2"/>
      <c r="I97" s="2"/>
      <c r="J97" s="2"/>
      <c r="K97" s="2"/>
    </row>
    <row r="98" spans="1:11" ht="15.75" customHeight="1">
      <c r="A98" s="2"/>
      <c r="B98" s="2"/>
      <c r="C98" s="2"/>
      <c r="D98" s="2"/>
      <c r="E98" s="2"/>
      <c r="F98" s="2"/>
      <c r="G98" s="2"/>
      <c r="H98" s="2"/>
      <c r="I98" s="2"/>
      <c r="J98" s="2"/>
      <c r="K98" s="2"/>
    </row>
    <row r="99" spans="1:11" ht="15.75" customHeight="1">
      <c r="A99" s="2"/>
      <c r="B99" s="2"/>
      <c r="C99" s="2"/>
      <c r="D99" s="2"/>
      <c r="E99" s="2"/>
      <c r="F99" s="2"/>
      <c r="G99" s="2"/>
      <c r="H99" s="2"/>
      <c r="I99" s="2"/>
      <c r="J99" s="2"/>
      <c r="K99" s="2"/>
    </row>
    <row r="100" spans="1:11" ht="15.75" customHeight="1">
      <c r="A100" s="2"/>
      <c r="B100" s="2"/>
      <c r="C100" s="2"/>
      <c r="D100" s="2"/>
      <c r="E100" s="2"/>
      <c r="F100" s="2"/>
      <c r="G100" s="2"/>
      <c r="H100" s="2"/>
      <c r="I100" s="2"/>
      <c r="J100" s="2"/>
      <c r="K100" s="2"/>
    </row>
    <row r="101" spans="1:11" ht="15.75" customHeight="1">
      <c r="A101" s="2"/>
      <c r="B101" s="2"/>
      <c r="C101" s="2"/>
      <c r="D101" s="2"/>
      <c r="E101" s="2"/>
      <c r="F101" s="2"/>
      <c r="G101" s="2"/>
      <c r="H101" s="2"/>
      <c r="I101" s="2"/>
      <c r="J101" s="2"/>
      <c r="K101" s="2"/>
    </row>
    <row r="102" spans="1:11" ht="15.75" customHeight="1">
      <c r="A102" s="2"/>
      <c r="B102" s="2"/>
      <c r="C102" s="2"/>
      <c r="D102" s="2"/>
      <c r="E102" s="2"/>
      <c r="F102" s="2"/>
      <c r="G102" s="2"/>
      <c r="H102" s="2"/>
      <c r="I102" s="2"/>
      <c r="J102" s="2"/>
      <c r="K102" s="2"/>
    </row>
    <row r="103" spans="1:11" ht="15.75" customHeight="1">
      <c r="A103" s="2"/>
      <c r="B103" s="2"/>
      <c r="C103" s="2"/>
      <c r="D103" s="2"/>
      <c r="E103" s="2"/>
      <c r="F103" s="2"/>
      <c r="G103" s="2"/>
      <c r="H103" s="2"/>
      <c r="I103" s="2"/>
      <c r="J103" s="2"/>
      <c r="K103" s="2"/>
    </row>
    <row r="104" spans="1:11" ht="15.75" customHeight="1">
      <c r="A104" s="2"/>
      <c r="B104" s="2"/>
      <c r="C104" s="2"/>
      <c r="D104" s="2"/>
      <c r="E104" s="2"/>
      <c r="F104" s="2"/>
      <c r="G104" s="2"/>
      <c r="H104" s="2"/>
      <c r="I104" s="2"/>
      <c r="J104" s="2"/>
      <c r="K104" s="2"/>
    </row>
    <row r="105" spans="1:11" ht="15.75" customHeight="1">
      <c r="A105" s="2"/>
      <c r="B105" s="2"/>
      <c r="C105" s="2"/>
      <c r="D105" s="2"/>
      <c r="E105" s="2"/>
      <c r="F105" s="2"/>
      <c r="G105" s="2"/>
      <c r="H105" s="2"/>
      <c r="I105" s="2"/>
      <c r="J105" s="2"/>
      <c r="K105" s="2"/>
    </row>
    <row r="106" spans="1:11" ht="15.75" customHeight="1">
      <c r="A106" s="2"/>
      <c r="B106" s="2"/>
      <c r="C106" s="2"/>
      <c r="D106" s="2"/>
      <c r="E106" s="2"/>
      <c r="F106" s="2"/>
      <c r="G106" s="2"/>
      <c r="H106" s="2"/>
      <c r="I106" s="2"/>
      <c r="J106" s="2"/>
      <c r="K106" s="2"/>
    </row>
    <row r="107" spans="1:11" ht="15.75" customHeight="1">
      <c r="A107" s="2"/>
      <c r="B107" s="2"/>
      <c r="C107" s="2"/>
      <c r="D107" s="2"/>
      <c r="E107" s="2"/>
      <c r="F107" s="2"/>
      <c r="G107" s="2"/>
      <c r="H107" s="2"/>
      <c r="I107" s="2"/>
      <c r="J107" s="2"/>
      <c r="K107" s="2"/>
    </row>
    <row r="108" spans="1:11" ht="15.75" customHeight="1">
      <c r="A108" s="2"/>
      <c r="B108" s="2"/>
      <c r="C108" s="2"/>
      <c r="D108" s="2"/>
      <c r="E108" s="2"/>
      <c r="F108" s="2"/>
      <c r="G108" s="2"/>
      <c r="H108" s="2"/>
      <c r="I108" s="2"/>
      <c r="J108" s="2"/>
      <c r="K108" s="2"/>
    </row>
    <row r="109" spans="1:11" ht="15.75" customHeight="1">
      <c r="A109" s="2"/>
      <c r="B109" s="2"/>
      <c r="C109" s="2"/>
      <c r="D109" s="2"/>
      <c r="E109" s="2"/>
      <c r="F109" s="2"/>
      <c r="G109" s="2"/>
      <c r="H109" s="2"/>
      <c r="I109" s="2"/>
      <c r="J109" s="2"/>
      <c r="K109" s="2"/>
    </row>
    <row r="110" spans="1:11" ht="15.75" customHeight="1">
      <c r="A110" s="2"/>
      <c r="B110" s="2"/>
      <c r="C110" s="2"/>
      <c r="D110" s="2"/>
      <c r="E110" s="2"/>
      <c r="F110" s="2"/>
      <c r="G110" s="2"/>
      <c r="H110" s="2"/>
      <c r="I110" s="2"/>
      <c r="J110" s="2"/>
      <c r="K110" s="2"/>
    </row>
    <row r="111" spans="1:11" ht="15.75" customHeight="1">
      <c r="A111" s="2"/>
      <c r="B111" s="2"/>
      <c r="C111" s="2"/>
      <c r="D111" s="2"/>
      <c r="E111" s="2"/>
      <c r="F111" s="2"/>
      <c r="G111" s="2"/>
      <c r="H111" s="2"/>
      <c r="I111" s="2"/>
      <c r="J111" s="2"/>
      <c r="K111" s="2"/>
    </row>
    <row r="112" spans="1:11" ht="15.75" customHeight="1">
      <c r="A112" s="2"/>
      <c r="B112" s="2"/>
      <c r="C112" s="2"/>
      <c r="D112" s="2"/>
      <c r="E112" s="2"/>
      <c r="F112" s="2"/>
      <c r="G112" s="2"/>
      <c r="H112" s="2"/>
      <c r="I112" s="2"/>
      <c r="J112" s="2"/>
      <c r="K112" s="2"/>
    </row>
    <row r="113" spans="1:11" ht="15.75" customHeight="1">
      <c r="A113" s="2"/>
      <c r="B113" s="2"/>
      <c r="C113" s="2"/>
      <c r="D113" s="2"/>
      <c r="E113" s="2"/>
      <c r="F113" s="2"/>
      <c r="G113" s="2"/>
      <c r="H113" s="2"/>
      <c r="I113" s="2"/>
      <c r="J113" s="2"/>
      <c r="K113" s="2"/>
    </row>
    <row r="114" spans="1:11" ht="15.75" customHeight="1">
      <c r="A114" s="2"/>
      <c r="B114" s="2"/>
      <c r="C114" s="2"/>
      <c r="D114" s="2"/>
      <c r="E114" s="2"/>
      <c r="F114" s="2"/>
      <c r="G114" s="2"/>
      <c r="H114" s="2"/>
      <c r="I114" s="2"/>
      <c r="J114" s="2"/>
      <c r="K114" s="2"/>
    </row>
    <row r="115" spans="1:11" ht="15.75" customHeight="1">
      <c r="A115" s="2"/>
      <c r="B115" s="2"/>
      <c r="C115" s="2"/>
      <c r="D115" s="2"/>
      <c r="E115" s="2"/>
      <c r="F115" s="2"/>
      <c r="G115" s="2"/>
      <c r="H115" s="2"/>
      <c r="I115" s="2"/>
      <c r="J115" s="2"/>
      <c r="K115" s="2"/>
    </row>
    <row r="116" spans="1:11" ht="15.75" customHeight="1">
      <c r="A116" s="2"/>
      <c r="B116" s="2"/>
      <c r="C116" s="2"/>
      <c r="D116" s="2"/>
      <c r="E116" s="2"/>
      <c r="F116" s="2"/>
      <c r="G116" s="2"/>
      <c r="H116" s="2"/>
      <c r="I116" s="2"/>
      <c r="J116" s="2"/>
      <c r="K116" s="2"/>
    </row>
    <row r="117" spans="1:11" ht="15.75" customHeight="1">
      <c r="A117" s="2"/>
      <c r="B117" s="2"/>
      <c r="C117" s="2"/>
      <c r="D117" s="2"/>
      <c r="E117" s="2"/>
      <c r="F117" s="2"/>
      <c r="G117" s="2"/>
      <c r="H117" s="2"/>
      <c r="I117" s="2"/>
      <c r="J117" s="2"/>
      <c r="K117" s="2"/>
    </row>
    <row r="118" spans="1:11" ht="15.75" customHeight="1"/>
    <row r="119" spans="1:11" ht="15.75" customHeight="1"/>
    <row r="120" spans="1:11" ht="15.75" customHeight="1"/>
    <row r="121" spans="1:11" ht="15.75" customHeight="1"/>
    <row r="122" spans="1:11" ht="15.75" customHeight="1"/>
    <row r="123" spans="1:11" ht="15.75" customHeight="1"/>
    <row r="124" spans="1:11" ht="15.75" customHeight="1"/>
    <row r="125" spans="1:11" ht="15.75" customHeight="1"/>
    <row r="126" spans="1:11" ht="15.75" customHeight="1"/>
    <row r="127" spans="1:11" ht="15.75" customHeight="1"/>
    <row r="128" spans="1:11"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sheetData>
  <autoFilter ref="A5:K25" xr:uid="{00000000-0009-0000-0000-000001000000}"/>
  <mergeCells count="16">
    <mergeCell ref="J6:J24"/>
    <mergeCell ref="W4:W5"/>
    <mergeCell ref="E4:J4"/>
    <mergeCell ref="A26:D26"/>
    <mergeCell ref="A2:K3"/>
    <mergeCell ref="A4:A5"/>
    <mergeCell ref="B4:B5"/>
    <mergeCell ref="D4:D5"/>
    <mergeCell ref="K4:K5"/>
    <mergeCell ref="C4:C5"/>
    <mergeCell ref="M4:N4"/>
    <mergeCell ref="O4:P4"/>
    <mergeCell ref="Q4:R4"/>
    <mergeCell ref="S4:T4"/>
    <mergeCell ref="U4:V4"/>
    <mergeCell ref="M3:W3"/>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2"/>
  <sheetViews>
    <sheetView zoomScaleNormal="100" workbookViewId="0">
      <pane ySplit="3" topLeftCell="A4" activePane="bottomLeft" state="frozen"/>
      <selection pane="bottomLeft" sqref="A1:O3"/>
    </sheetView>
  </sheetViews>
  <sheetFormatPr defaultColWidth="11" defaultRowHeight="15.6"/>
  <cols>
    <col min="1" max="1" width="8.375" customWidth="1"/>
    <col min="2" max="2" width="10.875" customWidth="1"/>
    <col min="3" max="4" width="9" customWidth="1"/>
    <col min="5" max="5" width="9.625" customWidth="1"/>
    <col min="6" max="7" width="9" customWidth="1"/>
    <col min="8" max="8" width="3.75" customWidth="1"/>
    <col min="9" max="9" width="8" customWidth="1"/>
    <col min="10" max="10" width="10.5" customWidth="1"/>
    <col min="11" max="12" width="9" customWidth="1"/>
    <col min="13" max="13" width="9.625" customWidth="1"/>
    <col min="14" max="15" width="9" customWidth="1"/>
    <col min="16" max="16" width="5.25" customWidth="1"/>
    <col min="17" max="17" width="12.375" customWidth="1"/>
    <col min="18" max="18" width="8.875" customWidth="1"/>
    <col min="19" max="20" width="11" customWidth="1"/>
  </cols>
  <sheetData>
    <row r="1" spans="1:23" ht="15.75" customHeight="1">
      <c r="A1" s="440" t="s">
        <v>95</v>
      </c>
      <c r="B1" s="344"/>
      <c r="C1" s="344"/>
      <c r="D1" s="344"/>
      <c r="E1" s="344"/>
      <c r="F1" s="344"/>
      <c r="G1" s="344"/>
      <c r="H1" s="344"/>
      <c r="I1" s="344"/>
      <c r="J1" s="344"/>
      <c r="K1" s="344"/>
      <c r="L1" s="344"/>
      <c r="M1" s="344"/>
      <c r="N1" s="344"/>
      <c r="O1" s="344"/>
    </row>
    <row r="2" spans="1:23" ht="15.75" customHeight="1">
      <c r="A2" s="344"/>
      <c r="B2" s="344"/>
      <c r="C2" s="344"/>
      <c r="D2" s="344"/>
      <c r="E2" s="344"/>
      <c r="F2" s="344"/>
      <c r="G2" s="344"/>
      <c r="H2" s="344"/>
      <c r="I2" s="344"/>
      <c r="J2" s="344"/>
      <c r="K2" s="344"/>
      <c r="L2" s="344"/>
      <c r="M2" s="344"/>
      <c r="N2" s="344"/>
      <c r="O2" s="344"/>
      <c r="W2" s="98"/>
    </row>
    <row r="3" spans="1:23" ht="36" customHeight="1">
      <c r="A3" s="344"/>
      <c r="B3" s="344"/>
      <c r="C3" s="344"/>
      <c r="D3" s="344"/>
      <c r="E3" s="344"/>
      <c r="F3" s="344"/>
      <c r="G3" s="344"/>
      <c r="H3" s="344"/>
      <c r="I3" s="344"/>
      <c r="J3" s="344"/>
      <c r="K3" s="344"/>
      <c r="L3" s="344"/>
      <c r="M3" s="344"/>
      <c r="N3" s="344"/>
      <c r="O3" s="344"/>
    </row>
    <row r="4" spans="1:23" ht="8.25" customHeight="1"/>
    <row r="5" spans="1:23" s="23" customFormat="1" ht="16.149999999999999" thickBot="1">
      <c r="A5" s="384" t="s">
        <v>96</v>
      </c>
      <c r="B5" s="384"/>
      <c r="C5" s="384"/>
      <c r="D5" s="384"/>
      <c r="E5" s="384"/>
      <c r="F5" s="384"/>
      <c r="G5" s="384"/>
      <c r="H5" s="22"/>
      <c r="I5" s="384" t="s">
        <v>97</v>
      </c>
      <c r="J5" s="384"/>
      <c r="K5" s="384"/>
      <c r="L5" s="384"/>
      <c r="M5" s="384"/>
      <c r="N5" s="384"/>
      <c r="O5" s="384"/>
      <c r="Q5" s="385" t="s">
        <v>98</v>
      </c>
      <c r="R5" s="385"/>
    </row>
    <row r="6" spans="1:23" s="28" customFormat="1" ht="12" customHeight="1" thickBot="1">
      <c r="A6" s="124" t="s">
        <v>99</v>
      </c>
      <c r="B6" s="125" t="s">
        <v>100</v>
      </c>
      <c r="C6" s="125" t="s">
        <v>101</v>
      </c>
      <c r="D6" s="125" t="s">
        <v>102</v>
      </c>
      <c r="E6" s="125" t="s">
        <v>103</v>
      </c>
      <c r="F6" s="125" t="s">
        <v>104</v>
      </c>
      <c r="G6" s="126" t="s">
        <v>105</v>
      </c>
      <c r="H6" s="27"/>
      <c r="I6" s="124" t="s">
        <v>99</v>
      </c>
      <c r="J6" s="125" t="s">
        <v>100</v>
      </c>
      <c r="K6" s="193" t="s">
        <v>101</v>
      </c>
      <c r="L6" s="193" t="s">
        <v>102</v>
      </c>
      <c r="M6" s="193" t="s">
        <v>103</v>
      </c>
      <c r="N6" s="193" t="s">
        <v>104</v>
      </c>
      <c r="O6" s="194" t="s">
        <v>105</v>
      </c>
      <c r="Q6" s="20" t="s">
        <v>106</v>
      </c>
      <c r="R6" s="20" t="s">
        <v>107</v>
      </c>
      <c r="S6" s="19"/>
    </row>
    <row r="7" spans="1:23" ht="12" customHeight="1">
      <c r="A7" s="381" t="s">
        <v>108</v>
      </c>
      <c r="B7" s="127" t="s">
        <v>109</v>
      </c>
      <c r="C7" s="128" t="s">
        <v>110</v>
      </c>
      <c r="D7" s="128" t="s">
        <v>110</v>
      </c>
      <c r="E7" s="128" t="s">
        <v>110</v>
      </c>
      <c r="F7" s="128" t="s">
        <v>110</v>
      </c>
      <c r="G7" s="129" t="s">
        <v>110</v>
      </c>
      <c r="H7" s="9"/>
      <c r="I7" s="381" t="s">
        <v>108</v>
      </c>
      <c r="J7" s="127" t="s">
        <v>109</v>
      </c>
      <c r="K7" s="195" t="s">
        <v>111</v>
      </c>
      <c r="L7" s="195" t="s">
        <v>111</v>
      </c>
      <c r="M7" s="195" t="s">
        <v>111</v>
      </c>
      <c r="N7" s="195" t="s">
        <v>111</v>
      </c>
      <c r="O7" s="199" t="s">
        <v>112</v>
      </c>
      <c r="Q7" s="68" t="s">
        <v>110</v>
      </c>
      <c r="R7" s="66">
        <f t="shared" ref="R7:R13" si="0">(COUNTIF($A$6:$O$360,Q7))*2</f>
        <v>48</v>
      </c>
      <c r="S7" s="18"/>
    </row>
    <row r="8" spans="1:23" ht="12" customHeight="1">
      <c r="A8" s="382"/>
      <c r="B8" s="21" t="s">
        <v>113</v>
      </c>
      <c r="C8" s="25" t="s">
        <v>110</v>
      </c>
      <c r="D8" s="25" t="s">
        <v>110</v>
      </c>
      <c r="E8" s="25" t="s">
        <v>110</v>
      </c>
      <c r="F8" s="25" t="s">
        <v>110</v>
      </c>
      <c r="G8" s="116" t="s">
        <v>110</v>
      </c>
      <c r="H8" s="9"/>
      <c r="I8" s="382"/>
      <c r="J8" s="21" t="s">
        <v>113</v>
      </c>
      <c r="K8" s="26" t="s">
        <v>111</v>
      </c>
      <c r="L8" s="26" t="s">
        <v>111</v>
      </c>
      <c r="M8" s="26" t="s">
        <v>111</v>
      </c>
      <c r="N8" s="130" t="s">
        <v>111</v>
      </c>
      <c r="O8" s="129" t="s">
        <v>112</v>
      </c>
      <c r="Q8" s="68" t="s">
        <v>111</v>
      </c>
      <c r="R8" s="66">
        <f t="shared" si="0"/>
        <v>144</v>
      </c>
      <c r="S8" s="18"/>
    </row>
    <row r="9" spans="1:23" ht="12" customHeight="1">
      <c r="A9" s="382"/>
      <c r="B9" s="21" t="s">
        <v>114</v>
      </c>
      <c r="C9" s="25" t="s">
        <v>110</v>
      </c>
      <c r="D9" s="25" t="s">
        <v>110</v>
      </c>
      <c r="E9" s="25" t="s">
        <v>110</v>
      </c>
      <c r="F9" s="25" t="s">
        <v>110</v>
      </c>
      <c r="G9" s="116" t="s">
        <v>110</v>
      </c>
      <c r="H9" s="9"/>
      <c r="I9" s="382"/>
      <c r="J9" s="21" t="s">
        <v>114</v>
      </c>
      <c r="K9" s="26" t="s">
        <v>111</v>
      </c>
      <c r="L9" s="26" t="s">
        <v>111</v>
      </c>
      <c r="M9" s="26" t="s">
        <v>111</v>
      </c>
      <c r="N9" s="130" t="s">
        <v>111</v>
      </c>
      <c r="O9" s="129" t="s">
        <v>112</v>
      </c>
      <c r="Q9" s="68" t="s">
        <v>112</v>
      </c>
      <c r="R9" s="66">
        <f t="shared" si="0"/>
        <v>288</v>
      </c>
      <c r="S9" s="18"/>
    </row>
    <row r="10" spans="1:23" ht="12" customHeight="1" thickBot="1">
      <c r="A10" s="383"/>
      <c r="B10" s="118" t="s">
        <v>115</v>
      </c>
      <c r="C10" s="121" t="s">
        <v>110</v>
      </c>
      <c r="D10" s="121" t="s">
        <v>110</v>
      </c>
      <c r="E10" s="121" t="s">
        <v>110</v>
      </c>
      <c r="F10" s="121" t="s">
        <v>110</v>
      </c>
      <c r="G10" s="122" t="s">
        <v>110</v>
      </c>
      <c r="H10" s="8"/>
      <c r="I10" s="383"/>
      <c r="J10" s="118" t="s">
        <v>115</v>
      </c>
      <c r="K10" s="196" t="s">
        <v>111</v>
      </c>
      <c r="L10" s="196" t="s">
        <v>111</v>
      </c>
      <c r="M10" s="196" t="s">
        <v>111</v>
      </c>
      <c r="N10" s="197" t="s">
        <v>111</v>
      </c>
      <c r="O10" s="200" t="s">
        <v>112</v>
      </c>
      <c r="Q10" s="68" t="s">
        <v>116</v>
      </c>
      <c r="R10" s="66">
        <f t="shared" si="0"/>
        <v>144</v>
      </c>
      <c r="S10" s="18"/>
    </row>
    <row r="11" spans="1:23" ht="12" customHeight="1">
      <c r="A11" s="381" t="s">
        <v>117</v>
      </c>
      <c r="B11" s="127" t="s">
        <v>109</v>
      </c>
      <c r="C11" s="128" t="s">
        <v>110</v>
      </c>
      <c r="D11" s="130" t="s">
        <v>111</v>
      </c>
      <c r="E11" s="130" t="s">
        <v>111</v>
      </c>
      <c r="F11" s="130" t="s">
        <v>111</v>
      </c>
      <c r="G11" s="131" t="s">
        <v>111</v>
      </c>
      <c r="H11" s="8"/>
      <c r="I11" s="381" t="s">
        <v>117</v>
      </c>
      <c r="J11" s="127" t="s">
        <v>109</v>
      </c>
      <c r="K11" s="128" t="s">
        <v>112</v>
      </c>
      <c r="L11" s="128" t="s">
        <v>112</v>
      </c>
      <c r="M11" s="128" t="s">
        <v>112</v>
      </c>
      <c r="N11" s="128" t="s">
        <v>112</v>
      </c>
      <c r="O11" s="129" t="s">
        <v>112</v>
      </c>
      <c r="Q11" s="68" t="s">
        <v>118</v>
      </c>
      <c r="R11" s="66">
        <f t="shared" si="0"/>
        <v>336</v>
      </c>
      <c r="S11" s="18"/>
    </row>
    <row r="12" spans="1:23" ht="12" customHeight="1">
      <c r="A12" s="382"/>
      <c r="B12" s="21" t="s">
        <v>113</v>
      </c>
      <c r="C12" s="25" t="s">
        <v>110</v>
      </c>
      <c r="D12" s="26" t="s">
        <v>111</v>
      </c>
      <c r="E12" s="26" t="s">
        <v>111</v>
      </c>
      <c r="F12" s="26" t="s">
        <v>111</v>
      </c>
      <c r="G12" s="117" t="s">
        <v>111</v>
      </c>
      <c r="H12" s="8"/>
      <c r="I12" s="382"/>
      <c r="J12" s="21" t="s">
        <v>113</v>
      </c>
      <c r="K12" s="25" t="s">
        <v>112</v>
      </c>
      <c r="L12" s="25" t="s">
        <v>112</v>
      </c>
      <c r="M12" s="25" t="s">
        <v>112</v>
      </c>
      <c r="N12" s="25" t="s">
        <v>112</v>
      </c>
      <c r="O12" s="116" t="s">
        <v>112</v>
      </c>
      <c r="Q12" s="68" t="s">
        <v>119</v>
      </c>
      <c r="R12" s="66">
        <f t="shared" si="0"/>
        <v>1008</v>
      </c>
      <c r="S12" s="18"/>
    </row>
    <row r="13" spans="1:23" ht="12" customHeight="1">
      <c r="A13" s="382"/>
      <c r="B13" s="21" t="s">
        <v>114</v>
      </c>
      <c r="C13" s="25" t="s">
        <v>110</v>
      </c>
      <c r="D13" s="26" t="s">
        <v>111</v>
      </c>
      <c r="E13" s="26" t="s">
        <v>111</v>
      </c>
      <c r="F13" s="26" t="s">
        <v>111</v>
      </c>
      <c r="G13" s="117" t="s">
        <v>111</v>
      </c>
      <c r="H13" s="8"/>
      <c r="I13" s="382"/>
      <c r="J13" s="21" t="s">
        <v>114</v>
      </c>
      <c r="K13" s="25" t="s">
        <v>112</v>
      </c>
      <c r="L13" s="25" t="s">
        <v>112</v>
      </c>
      <c r="M13" s="25" t="s">
        <v>112</v>
      </c>
      <c r="N13" s="25" t="s">
        <v>112</v>
      </c>
      <c r="O13" s="116" t="s">
        <v>112</v>
      </c>
      <c r="Q13" s="68" t="s">
        <v>120</v>
      </c>
      <c r="R13" s="66">
        <f t="shared" si="0"/>
        <v>144</v>
      </c>
      <c r="S13" s="18"/>
    </row>
    <row r="14" spans="1:23" ht="12" customHeight="1" thickBot="1">
      <c r="A14" s="383"/>
      <c r="B14" s="118" t="s">
        <v>115</v>
      </c>
      <c r="C14" s="121" t="s">
        <v>110</v>
      </c>
      <c r="D14" s="119" t="s">
        <v>111</v>
      </c>
      <c r="E14" s="119" t="s">
        <v>111</v>
      </c>
      <c r="F14" s="119" t="s">
        <v>111</v>
      </c>
      <c r="G14" s="120" t="s">
        <v>111</v>
      </c>
      <c r="H14" s="8"/>
      <c r="I14" s="383"/>
      <c r="J14" s="118" t="s">
        <v>115</v>
      </c>
      <c r="K14" s="121" t="s">
        <v>112</v>
      </c>
      <c r="L14" s="121" t="s">
        <v>112</v>
      </c>
      <c r="M14" s="121" t="s">
        <v>112</v>
      </c>
      <c r="N14" s="121" t="s">
        <v>112</v>
      </c>
      <c r="O14" s="122" t="s">
        <v>112</v>
      </c>
      <c r="Q14" s="68" t="s">
        <v>121</v>
      </c>
      <c r="R14" s="66">
        <f t="shared" ref="R14" si="1">(COUNTIF($A$6:$O$360,Q14))*2</f>
        <v>144</v>
      </c>
      <c r="S14" s="18"/>
    </row>
    <row r="15" spans="1:23" ht="12" customHeight="1">
      <c r="A15" s="381" t="s">
        <v>122</v>
      </c>
      <c r="B15" s="127" t="s">
        <v>109</v>
      </c>
      <c r="C15" s="130" t="s">
        <v>111</v>
      </c>
      <c r="D15" s="130" t="s">
        <v>111</v>
      </c>
      <c r="E15" s="130" t="s">
        <v>111</v>
      </c>
      <c r="F15" s="130" t="s">
        <v>111</v>
      </c>
      <c r="G15" s="131" t="s">
        <v>111</v>
      </c>
      <c r="H15" s="8"/>
      <c r="I15" s="381" t="s">
        <v>122</v>
      </c>
      <c r="J15" s="127" t="s">
        <v>109</v>
      </c>
      <c r="K15" s="128" t="s">
        <v>112</v>
      </c>
      <c r="L15" s="128" t="s">
        <v>112</v>
      </c>
      <c r="M15" s="128" t="s">
        <v>112</v>
      </c>
      <c r="N15" s="128" t="s">
        <v>112</v>
      </c>
      <c r="O15" s="129" t="s">
        <v>112</v>
      </c>
      <c r="Q15" s="68" t="s">
        <v>123</v>
      </c>
      <c r="R15" s="66">
        <f t="shared" ref="R15:R25" si="2">(COUNTIF($A$6:$O$360,Q15))*2</f>
        <v>48</v>
      </c>
      <c r="S15" s="18"/>
    </row>
    <row r="16" spans="1:23" ht="12" customHeight="1">
      <c r="A16" s="382"/>
      <c r="B16" s="21" t="s">
        <v>113</v>
      </c>
      <c r="C16" s="26" t="s">
        <v>111</v>
      </c>
      <c r="D16" s="26" t="s">
        <v>111</v>
      </c>
      <c r="E16" s="26" t="s">
        <v>111</v>
      </c>
      <c r="F16" s="26" t="s">
        <v>111</v>
      </c>
      <c r="G16" s="117" t="s">
        <v>111</v>
      </c>
      <c r="H16" s="8"/>
      <c r="I16" s="382"/>
      <c r="J16" s="21" t="s">
        <v>113</v>
      </c>
      <c r="K16" s="25" t="s">
        <v>112</v>
      </c>
      <c r="L16" s="25" t="s">
        <v>112</v>
      </c>
      <c r="M16" s="25" t="s">
        <v>112</v>
      </c>
      <c r="N16" s="25" t="s">
        <v>112</v>
      </c>
      <c r="O16" s="116" t="s">
        <v>112</v>
      </c>
      <c r="Q16" s="68" t="s">
        <v>124</v>
      </c>
      <c r="R16" s="66">
        <f t="shared" si="2"/>
        <v>384</v>
      </c>
      <c r="S16" s="18"/>
    </row>
    <row r="17" spans="1:19" ht="12" customHeight="1">
      <c r="A17" s="382"/>
      <c r="B17" s="21" t="s">
        <v>114</v>
      </c>
      <c r="C17" s="26" t="s">
        <v>111</v>
      </c>
      <c r="D17" s="26" t="s">
        <v>111</v>
      </c>
      <c r="E17" s="26" t="s">
        <v>111</v>
      </c>
      <c r="F17" s="26" t="s">
        <v>111</v>
      </c>
      <c r="G17" s="117" t="s">
        <v>111</v>
      </c>
      <c r="H17" s="8"/>
      <c r="I17" s="382"/>
      <c r="J17" s="21" t="s">
        <v>114</v>
      </c>
      <c r="K17" s="25" t="s">
        <v>112</v>
      </c>
      <c r="L17" s="25" t="s">
        <v>112</v>
      </c>
      <c r="M17" s="25" t="s">
        <v>112</v>
      </c>
      <c r="N17" s="25" t="s">
        <v>112</v>
      </c>
      <c r="O17" s="116" t="s">
        <v>112</v>
      </c>
      <c r="Q17" s="68" t="s">
        <v>125</v>
      </c>
      <c r="R17" s="66">
        <f t="shared" si="2"/>
        <v>48</v>
      </c>
      <c r="S17" s="18"/>
    </row>
    <row r="18" spans="1:19" ht="12" customHeight="1" thickBot="1">
      <c r="A18" s="383"/>
      <c r="B18" s="118" t="s">
        <v>115</v>
      </c>
      <c r="C18" s="119" t="s">
        <v>111</v>
      </c>
      <c r="D18" s="119" t="s">
        <v>111</v>
      </c>
      <c r="E18" s="119" t="s">
        <v>111</v>
      </c>
      <c r="F18" s="119" t="s">
        <v>111</v>
      </c>
      <c r="G18" s="120" t="s">
        <v>111</v>
      </c>
      <c r="H18" s="8"/>
      <c r="I18" s="383"/>
      <c r="J18" s="118" t="s">
        <v>115</v>
      </c>
      <c r="K18" s="121" t="s">
        <v>112</v>
      </c>
      <c r="L18" s="121" t="s">
        <v>112</v>
      </c>
      <c r="M18" s="121" t="s">
        <v>112</v>
      </c>
      <c r="N18" s="121" t="s">
        <v>112</v>
      </c>
      <c r="O18" s="122" t="s">
        <v>112</v>
      </c>
      <c r="Q18" s="68" t="s">
        <v>126</v>
      </c>
      <c r="R18" s="66">
        <f t="shared" si="2"/>
        <v>48</v>
      </c>
      <c r="S18" s="18"/>
    </row>
    <row r="19" spans="1:19" ht="12" customHeight="1">
      <c r="A19" s="381" t="s">
        <v>127</v>
      </c>
      <c r="B19" s="127" t="s">
        <v>109</v>
      </c>
      <c r="C19" s="130" t="s">
        <v>111</v>
      </c>
      <c r="D19" s="130" t="s">
        <v>111</v>
      </c>
      <c r="E19" s="130" t="s">
        <v>111</v>
      </c>
      <c r="F19" s="130" t="s">
        <v>111</v>
      </c>
      <c r="G19" s="131" t="s">
        <v>111</v>
      </c>
      <c r="H19" s="8"/>
      <c r="I19" s="381" t="s">
        <v>127</v>
      </c>
      <c r="J19" s="127" t="s">
        <v>109</v>
      </c>
      <c r="K19" s="128" t="s">
        <v>112</v>
      </c>
      <c r="L19" s="130" t="s">
        <v>123</v>
      </c>
      <c r="M19" s="130" t="s">
        <v>123</v>
      </c>
      <c r="N19" s="130" t="s">
        <v>123</v>
      </c>
      <c r="O19" s="131" t="s">
        <v>123</v>
      </c>
      <c r="Q19" s="68" t="s">
        <v>128</v>
      </c>
      <c r="R19" s="66">
        <f t="shared" si="2"/>
        <v>48</v>
      </c>
      <c r="S19" s="18"/>
    </row>
    <row r="20" spans="1:19" ht="12" customHeight="1">
      <c r="A20" s="382"/>
      <c r="B20" s="21" t="s">
        <v>113</v>
      </c>
      <c r="C20" s="26" t="s">
        <v>111</v>
      </c>
      <c r="D20" s="26" t="s">
        <v>111</v>
      </c>
      <c r="E20" s="26" t="s">
        <v>111</v>
      </c>
      <c r="F20" s="26" t="s">
        <v>111</v>
      </c>
      <c r="G20" s="117" t="s">
        <v>111</v>
      </c>
      <c r="H20" s="8"/>
      <c r="I20" s="382"/>
      <c r="J20" s="21" t="s">
        <v>113</v>
      </c>
      <c r="K20" s="25" t="s">
        <v>112</v>
      </c>
      <c r="L20" s="26" t="s">
        <v>123</v>
      </c>
      <c r="M20" s="26" t="s">
        <v>123</v>
      </c>
      <c r="N20" s="26" t="s">
        <v>123</v>
      </c>
      <c r="O20" s="117" t="s">
        <v>123</v>
      </c>
      <c r="Q20" s="68" t="s">
        <v>129</v>
      </c>
      <c r="R20" s="66">
        <f t="shared" si="2"/>
        <v>48</v>
      </c>
      <c r="S20" s="18"/>
    </row>
    <row r="21" spans="1:19" ht="12" customHeight="1">
      <c r="A21" s="382"/>
      <c r="B21" s="21" t="s">
        <v>114</v>
      </c>
      <c r="C21" s="26" t="s">
        <v>111</v>
      </c>
      <c r="D21" s="26" t="s">
        <v>111</v>
      </c>
      <c r="E21" s="26" t="s">
        <v>111</v>
      </c>
      <c r="F21" s="26" t="s">
        <v>111</v>
      </c>
      <c r="G21" s="117" t="s">
        <v>111</v>
      </c>
      <c r="H21" s="8"/>
      <c r="I21" s="382"/>
      <c r="J21" s="21" t="s">
        <v>114</v>
      </c>
      <c r="K21" s="25" t="s">
        <v>112</v>
      </c>
      <c r="L21" s="26" t="s">
        <v>123</v>
      </c>
      <c r="M21" s="26" t="s">
        <v>123</v>
      </c>
      <c r="N21" s="26" t="s">
        <v>123</v>
      </c>
      <c r="O21" s="117" t="s">
        <v>123</v>
      </c>
      <c r="Q21" s="68" t="s">
        <v>130</v>
      </c>
      <c r="R21" s="66">
        <f t="shared" si="2"/>
        <v>48</v>
      </c>
      <c r="S21" s="18"/>
    </row>
    <row r="22" spans="1:19" ht="12" customHeight="1" thickBot="1">
      <c r="A22" s="383"/>
      <c r="B22" s="118" t="s">
        <v>115</v>
      </c>
      <c r="C22" s="119" t="s">
        <v>111</v>
      </c>
      <c r="D22" s="119" t="s">
        <v>111</v>
      </c>
      <c r="E22" s="119" t="s">
        <v>111</v>
      </c>
      <c r="F22" s="119" t="s">
        <v>111</v>
      </c>
      <c r="G22" s="120" t="s">
        <v>111</v>
      </c>
      <c r="H22" s="8"/>
      <c r="I22" s="383"/>
      <c r="J22" s="118" t="s">
        <v>115</v>
      </c>
      <c r="K22" s="121" t="s">
        <v>112</v>
      </c>
      <c r="L22" s="119" t="s">
        <v>123</v>
      </c>
      <c r="M22" s="119" t="s">
        <v>123</v>
      </c>
      <c r="N22" s="119" t="s">
        <v>123</v>
      </c>
      <c r="O22" s="120" t="s">
        <v>123</v>
      </c>
      <c r="Q22" s="68" t="s">
        <v>131</v>
      </c>
      <c r="R22" s="66">
        <f t="shared" si="2"/>
        <v>48</v>
      </c>
      <c r="S22" s="18"/>
    </row>
    <row r="23" spans="1:19" ht="12" customHeight="1">
      <c r="A23" s="12"/>
      <c r="B23" s="12"/>
      <c r="C23" s="10"/>
      <c r="D23" s="10"/>
      <c r="E23" s="10"/>
      <c r="F23" s="10"/>
      <c r="G23" s="10"/>
      <c r="H23" s="8"/>
      <c r="I23" s="12"/>
      <c r="J23" s="10"/>
      <c r="K23" s="10"/>
      <c r="L23" s="10"/>
      <c r="M23" s="10"/>
      <c r="N23" s="10"/>
      <c r="Q23" s="69" t="s">
        <v>132</v>
      </c>
      <c r="R23" s="67">
        <f t="shared" si="2"/>
        <v>48</v>
      </c>
      <c r="S23" s="18"/>
    </row>
    <row r="24" spans="1:19" ht="12" customHeight="1">
      <c r="A24" s="12"/>
      <c r="B24" s="12"/>
      <c r="C24" s="10"/>
      <c r="D24" s="10"/>
      <c r="E24" s="10"/>
      <c r="F24" s="10"/>
      <c r="G24" s="10"/>
      <c r="H24" s="8"/>
      <c r="I24" s="12"/>
      <c r="J24" s="10"/>
      <c r="K24" s="10"/>
      <c r="L24" s="10"/>
      <c r="M24" s="10"/>
      <c r="N24" s="10"/>
      <c r="Q24" s="68" t="s">
        <v>133</v>
      </c>
      <c r="R24" s="66">
        <f t="shared" si="2"/>
        <v>48</v>
      </c>
      <c r="S24" s="18"/>
    </row>
    <row r="25" spans="1:19" s="23" customFormat="1" ht="12" customHeight="1" thickBot="1">
      <c r="A25" s="384" t="s">
        <v>134</v>
      </c>
      <c r="B25" s="384"/>
      <c r="C25" s="384"/>
      <c r="D25" s="384"/>
      <c r="E25" s="384"/>
      <c r="F25" s="384"/>
      <c r="G25" s="384"/>
      <c r="H25" s="22"/>
      <c r="I25" s="384" t="s">
        <v>135</v>
      </c>
      <c r="J25" s="384"/>
      <c r="K25" s="384"/>
      <c r="L25" s="384"/>
      <c r="M25" s="384"/>
      <c r="N25" s="384"/>
      <c r="O25" s="384"/>
      <c r="Q25" s="68" t="s">
        <v>136</v>
      </c>
      <c r="R25" s="66">
        <f t="shared" si="2"/>
        <v>48</v>
      </c>
      <c r="S25" s="24"/>
    </row>
    <row r="26" spans="1:19" ht="12" customHeight="1" thickBot="1">
      <c r="A26" s="132" t="s">
        <v>99</v>
      </c>
      <c r="B26" s="133" t="s">
        <v>100</v>
      </c>
      <c r="C26" s="133" t="s">
        <v>101</v>
      </c>
      <c r="D26" s="133" t="s">
        <v>102</v>
      </c>
      <c r="E26" s="133" t="s">
        <v>103</v>
      </c>
      <c r="F26" s="133" t="s">
        <v>104</v>
      </c>
      <c r="G26" s="134" t="s">
        <v>105</v>
      </c>
      <c r="H26" s="8"/>
      <c r="I26" s="132" t="s">
        <v>99</v>
      </c>
      <c r="J26" s="135" t="s">
        <v>100</v>
      </c>
      <c r="K26" s="135" t="s">
        <v>101</v>
      </c>
      <c r="L26" s="135" t="s">
        <v>102</v>
      </c>
      <c r="M26" s="135" t="s">
        <v>103</v>
      </c>
      <c r="N26" s="135" t="s">
        <v>104</v>
      </c>
      <c r="O26" s="136" t="s">
        <v>105</v>
      </c>
      <c r="R26" s="90">
        <f>SUM(R7:R25)</f>
        <v>3120</v>
      </c>
      <c r="S26" s="18"/>
    </row>
    <row r="27" spans="1:19" ht="12" customHeight="1">
      <c r="A27" s="381" t="s">
        <v>108</v>
      </c>
      <c r="B27" s="127" t="s">
        <v>109</v>
      </c>
      <c r="C27" s="130" t="s">
        <v>123</v>
      </c>
      <c r="D27" s="130" t="s">
        <v>123</v>
      </c>
      <c r="E27" s="128" t="s">
        <v>124</v>
      </c>
      <c r="F27" s="128" t="s">
        <v>124</v>
      </c>
      <c r="G27" s="129" t="s">
        <v>124</v>
      </c>
      <c r="H27" s="8"/>
      <c r="I27" s="381" t="s">
        <v>108</v>
      </c>
      <c r="J27" s="127" t="s">
        <v>109</v>
      </c>
      <c r="K27" s="128" t="s">
        <v>116</v>
      </c>
      <c r="L27" s="128" t="s">
        <v>116</v>
      </c>
      <c r="M27" s="128" t="s">
        <v>116</v>
      </c>
      <c r="N27" s="128" t="s">
        <v>116</v>
      </c>
      <c r="O27" s="129" t="s">
        <v>116</v>
      </c>
      <c r="Q27" s="18"/>
      <c r="R27" s="89"/>
      <c r="S27" s="18"/>
    </row>
    <row r="28" spans="1:19" ht="12" customHeight="1">
      <c r="A28" s="382"/>
      <c r="B28" s="21" t="s">
        <v>113</v>
      </c>
      <c r="C28" s="26" t="s">
        <v>123</v>
      </c>
      <c r="D28" s="26" t="s">
        <v>123</v>
      </c>
      <c r="E28" s="25" t="s">
        <v>124</v>
      </c>
      <c r="F28" s="25" t="s">
        <v>124</v>
      </c>
      <c r="G28" s="116" t="s">
        <v>124</v>
      </c>
      <c r="H28" s="8"/>
      <c r="I28" s="382"/>
      <c r="J28" s="21" t="s">
        <v>113</v>
      </c>
      <c r="K28" s="25" t="s">
        <v>116</v>
      </c>
      <c r="L28" s="25" t="s">
        <v>116</v>
      </c>
      <c r="M28" s="25" t="s">
        <v>116</v>
      </c>
      <c r="N28" s="25" t="s">
        <v>116</v>
      </c>
      <c r="O28" s="116" t="s">
        <v>116</v>
      </c>
      <c r="S28" s="18"/>
    </row>
    <row r="29" spans="1:19" ht="12" customHeight="1">
      <c r="A29" s="382"/>
      <c r="B29" s="21" t="s">
        <v>114</v>
      </c>
      <c r="C29" s="26" t="s">
        <v>123</v>
      </c>
      <c r="D29" s="26" t="s">
        <v>123</v>
      </c>
      <c r="E29" s="25" t="s">
        <v>124</v>
      </c>
      <c r="F29" s="25" t="s">
        <v>124</v>
      </c>
      <c r="G29" s="116" t="s">
        <v>124</v>
      </c>
      <c r="H29" s="8"/>
      <c r="I29" s="382"/>
      <c r="J29" s="21" t="s">
        <v>114</v>
      </c>
      <c r="K29" s="25" t="s">
        <v>116</v>
      </c>
      <c r="L29" s="25" t="s">
        <v>116</v>
      </c>
      <c r="M29" s="25" t="s">
        <v>116</v>
      </c>
      <c r="N29" s="25" t="s">
        <v>116</v>
      </c>
      <c r="O29" s="116" t="s">
        <v>116</v>
      </c>
      <c r="S29" s="18"/>
    </row>
    <row r="30" spans="1:19" ht="12" customHeight="1" thickBot="1">
      <c r="A30" s="383"/>
      <c r="B30" s="118" t="s">
        <v>115</v>
      </c>
      <c r="C30" s="119" t="s">
        <v>123</v>
      </c>
      <c r="D30" s="119" t="s">
        <v>123</v>
      </c>
      <c r="E30" s="121" t="s">
        <v>124</v>
      </c>
      <c r="F30" s="121" t="s">
        <v>124</v>
      </c>
      <c r="G30" s="122" t="s">
        <v>124</v>
      </c>
      <c r="H30" s="8"/>
      <c r="I30" s="383"/>
      <c r="J30" s="118" t="s">
        <v>115</v>
      </c>
      <c r="K30" s="121" t="s">
        <v>116</v>
      </c>
      <c r="L30" s="121" t="s">
        <v>116</v>
      </c>
      <c r="M30" s="121" t="s">
        <v>116</v>
      </c>
      <c r="N30" s="121" t="s">
        <v>116</v>
      </c>
      <c r="O30" s="122" t="s">
        <v>116</v>
      </c>
      <c r="Q30" s="18"/>
      <c r="R30" s="89"/>
      <c r="S30" s="18"/>
    </row>
    <row r="31" spans="1:19" ht="12" customHeight="1">
      <c r="A31" s="381" t="s">
        <v>117</v>
      </c>
      <c r="B31" s="127" t="s">
        <v>109</v>
      </c>
      <c r="C31" s="128" t="s">
        <v>124</v>
      </c>
      <c r="D31" s="128" t="s">
        <v>124</v>
      </c>
      <c r="E31" s="128" t="s">
        <v>124</v>
      </c>
      <c r="F31" s="130" t="s">
        <v>112</v>
      </c>
      <c r="G31" s="131" t="s">
        <v>112</v>
      </c>
      <c r="H31" s="8"/>
      <c r="I31" s="381" t="s">
        <v>117</v>
      </c>
      <c r="J31" s="127" t="s">
        <v>109</v>
      </c>
      <c r="K31" s="128" t="s">
        <v>116</v>
      </c>
      <c r="L31" s="128" t="s">
        <v>116</v>
      </c>
      <c r="M31" s="128" t="s">
        <v>116</v>
      </c>
      <c r="N31" s="128" t="s">
        <v>116</v>
      </c>
      <c r="O31" s="129" t="s">
        <v>116</v>
      </c>
      <c r="Q31" s="18"/>
      <c r="R31" s="89"/>
    </row>
    <row r="32" spans="1:19" ht="12" customHeight="1">
      <c r="A32" s="382"/>
      <c r="B32" s="21" t="s">
        <v>113</v>
      </c>
      <c r="C32" s="25" t="s">
        <v>124</v>
      </c>
      <c r="D32" s="25" t="s">
        <v>124</v>
      </c>
      <c r="E32" s="25" t="s">
        <v>124</v>
      </c>
      <c r="F32" s="26" t="s">
        <v>112</v>
      </c>
      <c r="G32" s="117" t="s">
        <v>112</v>
      </c>
      <c r="I32" s="382"/>
      <c r="J32" s="21" t="s">
        <v>113</v>
      </c>
      <c r="K32" s="25" t="s">
        <v>116</v>
      </c>
      <c r="L32" s="25" t="s">
        <v>116</v>
      </c>
      <c r="M32" s="25" t="s">
        <v>116</v>
      </c>
      <c r="N32" s="25" t="s">
        <v>116</v>
      </c>
      <c r="O32" s="116" t="s">
        <v>116</v>
      </c>
      <c r="Q32" s="18"/>
      <c r="R32" s="89"/>
    </row>
    <row r="33" spans="1:15" ht="12" customHeight="1">
      <c r="A33" s="382"/>
      <c r="B33" s="21" t="s">
        <v>114</v>
      </c>
      <c r="C33" s="25" t="s">
        <v>124</v>
      </c>
      <c r="D33" s="25" t="s">
        <v>124</v>
      </c>
      <c r="E33" s="25" t="s">
        <v>124</v>
      </c>
      <c r="F33" s="26" t="s">
        <v>112</v>
      </c>
      <c r="G33" s="117" t="s">
        <v>112</v>
      </c>
      <c r="I33" s="382"/>
      <c r="J33" s="21" t="s">
        <v>114</v>
      </c>
      <c r="K33" s="25" t="s">
        <v>116</v>
      </c>
      <c r="L33" s="25" t="s">
        <v>116</v>
      </c>
      <c r="M33" s="25" t="s">
        <v>116</v>
      </c>
      <c r="N33" s="25" t="s">
        <v>116</v>
      </c>
      <c r="O33" s="116" t="s">
        <v>116</v>
      </c>
    </row>
    <row r="34" spans="1:15" ht="12" customHeight="1">
      <c r="A34" s="383"/>
      <c r="B34" s="118" t="s">
        <v>115</v>
      </c>
      <c r="C34" s="121" t="s">
        <v>124</v>
      </c>
      <c r="D34" s="121" t="s">
        <v>124</v>
      </c>
      <c r="E34" s="121" t="s">
        <v>124</v>
      </c>
      <c r="F34" s="119" t="s">
        <v>112</v>
      </c>
      <c r="G34" s="120" t="s">
        <v>112</v>
      </c>
      <c r="I34" s="383"/>
      <c r="J34" s="118" t="s">
        <v>115</v>
      </c>
      <c r="K34" s="121" t="s">
        <v>116</v>
      </c>
      <c r="L34" s="121" t="s">
        <v>116</v>
      </c>
      <c r="M34" s="121" t="s">
        <v>116</v>
      </c>
      <c r="N34" s="121" t="s">
        <v>116</v>
      </c>
      <c r="O34" s="122" t="s">
        <v>116</v>
      </c>
    </row>
    <row r="35" spans="1:15" ht="12" customHeight="1">
      <c r="A35" s="381" t="s">
        <v>122</v>
      </c>
      <c r="B35" s="127" t="s">
        <v>109</v>
      </c>
      <c r="C35" s="130" t="s">
        <v>112</v>
      </c>
      <c r="D35" s="130" t="s">
        <v>112</v>
      </c>
      <c r="E35" s="130" t="s">
        <v>112</v>
      </c>
      <c r="F35" s="130" t="s">
        <v>112</v>
      </c>
      <c r="G35" s="131" t="s">
        <v>112</v>
      </c>
      <c r="I35" s="381" t="s">
        <v>122</v>
      </c>
      <c r="J35" s="127" t="s">
        <v>109</v>
      </c>
      <c r="K35" s="128" t="s">
        <v>116</v>
      </c>
      <c r="L35" s="128" t="s">
        <v>116</v>
      </c>
      <c r="M35" s="128" t="s">
        <v>116</v>
      </c>
      <c r="N35" s="128" t="s">
        <v>116</v>
      </c>
      <c r="O35" s="129" t="s">
        <v>116</v>
      </c>
    </row>
    <row r="36" spans="1:15" ht="12" customHeight="1">
      <c r="A36" s="382"/>
      <c r="B36" s="21" t="s">
        <v>113</v>
      </c>
      <c r="C36" s="26" t="s">
        <v>112</v>
      </c>
      <c r="D36" s="26" t="s">
        <v>112</v>
      </c>
      <c r="E36" s="26" t="s">
        <v>112</v>
      </c>
      <c r="F36" s="26" t="s">
        <v>112</v>
      </c>
      <c r="G36" s="117" t="s">
        <v>112</v>
      </c>
      <c r="I36" s="382"/>
      <c r="J36" s="21" t="s">
        <v>113</v>
      </c>
      <c r="K36" s="25" t="s">
        <v>116</v>
      </c>
      <c r="L36" s="25" t="s">
        <v>116</v>
      </c>
      <c r="M36" s="25" t="s">
        <v>116</v>
      </c>
      <c r="N36" s="25" t="s">
        <v>116</v>
      </c>
      <c r="O36" s="116" t="s">
        <v>116</v>
      </c>
    </row>
    <row r="37" spans="1:15" ht="12" customHeight="1">
      <c r="A37" s="382"/>
      <c r="B37" s="21" t="s">
        <v>114</v>
      </c>
      <c r="C37" s="26" t="s">
        <v>112</v>
      </c>
      <c r="D37" s="26" t="s">
        <v>112</v>
      </c>
      <c r="E37" s="26" t="s">
        <v>112</v>
      </c>
      <c r="F37" s="26" t="s">
        <v>112</v>
      </c>
      <c r="G37" s="117" t="s">
        <v>112</v>
      </c>
      <c r="I37" s="382"/>
      <c r="J37" s="21" t="s">
        <v>114</v>
      </c>
      <c r="K37" s="25" t="s">
        <v>116</v>
      </c>
      <c r="L37" s="25" t="s">
        <v>116</v>
      </c>
      <c r="M37" s="25" t="s">
        <v>116</v>
      </c>
      <c r="N37" s="25" t="s">
        <v>116</v>
      </c>
      <c r="O37" s="116" t="s">
        <v>116</v>
      </c>
    </row>
    <row r="38" spans="1:15" ht="12" customHeight="1" thickBot="1">
      <c r="A38" s="383"/>
      <c r="B38" s="118" t="s">
        <v>115</v>
      </c>
      <c r="C38" s="119" t="s">
        <v>112</v>
      </c>
      <c r="D38" s="119" t="s">
        <v>112</v>
      </c>
      <c r="E38" s="119" t="s">
        <v>112</v>
      </c>
      <c r="F38" s="119" t="s">
        <v>112</v>
      </c>
      <c r="G38" s="120" t="s">
        <v>112</v>
      </c>
      <c r="I38" s="383"/>
      <c r="J38" s="118" t="s">
        <v>115</v>
      </c>
      <c r="K38" s="201" t="s">
        <v>116</v>
      </c>
      <c r="L38" s="201" t="s">
        <v>116</v>
      </c>
      <c r="M38" s="201" t="s">
        <v>116</v>
      </c>
      <c r="N38" s="201" t="s">
        <v>116</v>
      </c>
      <c r="O38" s="202" t="s">
        <v>116</v>
      </c>
    </row>
    <row r="39" spans="1:15" ht="12" customHeight="1">
      <c r="A39" s="381" t="s">
        <v>127</v>
      </c>
      <c r="B39" s="127" t="s">
        <v>109</v>
      </c>
      <c r="C39" s="130" t="s">
        <v>112</v>
      </c>
      <c r="D39" s="130" t="s">
        <v>112</v>
      </c>
      <c r="E39" s="130" t="s">
        <v>112</v>
      </c>
      <c r="F39" s="130" t="s">
        <v>112</v>
      </c>
      <c r="G39" s="131" t="s">
        <v>112</v>
      </c>
      <c r="I39" s="381" t="s">
        <v>127</v>
      </c>
      <c r="J39" s="127" t="s">
        <v>109</v>
      </c>
      <c r="K39" s="205" t="s">
        <v>116</v>
      </c>
      <c r="L39" s="205" t="s">
        <v>116</v>
      </c>
      <c r="M39" s="205" t="s">
        <v>116</v>
      </c>
      <c r="N39" s="191" t="s">
        <v>125</v>
      </c>
      <c r="O39" s="192" t="s">
        <v>125</v>
      </c>
    </row>
    <row r="40" spans="1:15" ht="12" customHeight="1">
      <c r="A40" s="382"/>
      <c r="B40" s="21" t="s">
        <v>113</v>
      </c>
      <c r="C40" s="26" t="s">
        <v>112</v>
      </c>
      <c r="D40" s="26" t="s">
        <v>112</v>
      </c>
      <c r="E40" s="26" t="s">
        <v>112</v>
      </c>
      <c r="F40" s="26" t="s">
        <v>112</v>
      </c>
      <c r="G40" s="117" t="s">
        <v>112</v>
      </c>
      <c r="I40" s="382"/>
      <c r="J40" s="21" t="s">
        <v>113</v>
      </c>
      <c r="K40" s="25" t="s">
        <v>116</v>
      </c>
      <c r="L40" s="25" t="s">
        <v>116</v>
      </c>
      <c r="M40" s="128" t="s">
        <v>116</v>
      </c>
      <c r="N40" s="130" t="s">
        <v>125</v>
      </c>
      <c r="O40" s="131" t="s">
        <v>125</v>
      </c>
    </row>
    <row r="41" spans="1:15" ht="12" customHeight="1">
      <c r="A41" s="382"/>
      <c r="B41" s="21" t="s">
        <v>114</v>
      </c>
      <c r="C41" s="26" t="s">
        <v>112</v>
      </c>
      <c r="D41" s="26" t="s">
        <v>112</v>
      </c>
      <c r="E41" s="26" t="s">
        <v>112</v>
      </c>
      <c r="F41" s="26" t="s">
        <v>112</v>
      </c>
      <c r="G41" s="117" t="s">
        <v>112</v>
      </c>
      <c r="I41" s="382"/>
      <c r="J41" s="21" t="s">
        <v>114</v>
      </c>
      <c r="K41" s="25" t="s">
        <v>116</v>
      </c>
      <c r="L41" s="25" t="s">
        <v>116</v>
      </c>
      <c r="M41" s="128" t="s">
        <v>116</v>
      </c>
      <c r="N41" s="130" t="s">
        <v>125</v>
      </c>
      <c r="O41" s="131" t="s">
        <v>125</v>
      </c>
    </row>
    <row r="42" spans="1:15" ht="12" customHeight="1" thickBot="1">
      <c r="A42" s="383"/>
      <c r="B42" s="118" t="s">
        <v>115</v>
      </c>
      <c r="C42" s="119" t="s">
        <v>112</v>
      </c>
      <c r="D42" s="119" t="s">
        <v>112</v>
      </c>
      <c r="E42" s="119" t="s">
        <v>112</v>
      </c>
      <c r="F42" s="119" t="s">
        <v>112</v>
      </c>
      <c r="G42" s="120" t="s">
        <v>112</v>
      </c>
      <c r="I42" s="383"/>
      <c r="J42" s="118" t="s">
        <v>115</v>
      </c>
      <c r="K42" s="203" t="s">
        <v>116</v>
      </c>
      <c r="L42" s="203" t="s">
        <v>116</v>
      </c>
      <c r="M42" s="204" t="s">
        <v>116</v>
      </c>
      <c r="N42" s="197" t="s">
        <v>125</v>
      </c>
      <c r="O42" s="198" t="s">
        <v>125</v>
      </c>
    </row>
    <row r="43" spans="1:15" ht="12" customHeight="1"/>
    <row r="44" spans="1:15" ht="12" customHeight="1"/>
    <row r="45" spans="1:15" s="23" customFormat="1" ht="12" customHeight="1">
      <c r="A45" s="384" t="s">
        <v>137</v>
      </c>
      <c r="B45" s="384"/>
      <c r="C45" s="384"/>
      <c r="D45" s="384"/>
      <c r="E45" s="384"/>
      <c r="F45" s="384"/>
      <c r="G45" s="384"/>
      <c r="I45" s="384" t="s">
        <v>138</v>
      </c>
      <c r="J45" s="384"/>
      <c r="K45" s="384"/>
      <c r="L45" s="384"/>
      <c r="M45" s="384"/>
      <c r="N45" s="384"/>
      <c r="O45" s="384"/>
    </row>
    <row r="46" spans="1:15" ht="12" customHeight="1" thickBot="1">
      <c r="A46" s="132" t="s">
        <v>99</v>
      </c>
      <c r="B46" s="135" t="s">
        <v>100</v>
      </c>
      <c r="C46" s="135" t="s">
        <v>101</v>
      </c>
      <c r="D46" s="135" t="s">
        <v>102</v>
      </c>
      <c r="E46" s="135" t="s">
        <v>103</v>
      </c>
      <c r="F46" s="135" t="s">
        <v>104</v>
      </c>
      <c r="G46" s="136" t="s">
        <v>105</v>
      </c>
      <c r="I46" s="132" t="s">
        <v>99</v>
      </c>
      <c r="J46" s="135" t="s">
        <v>100</v>
      </c>
      <c r="K46" s="135" t="s">
        <v>101</v>
      </c>
      <c r="L46" s="135" t="s">
        <v>102</v>
      </c>
      <c r="M46" s="135" t="s">
        <v>103</v>
      </c>
      <c r="N46" s="135" t="s">
        <v>104</v>
      </c>
      <c r="O46" s="136" t="s">
        <v>105</v>
      </c>
    </row>
    <row r="47" spans="1:15" ht="12" customHeight="1">
      <c r="A47" s="381" t="s">
        <v>108</v>
      </c>
      <c r="B47" s="127" t="s">
        <v>109</v>
      </c>
      <c r="C47" s="130" t="s">
        <v>125</v>
      </c>
      <c r="D47" s="130" t="s">
        <v>125</v>
      </c>
      <c r="E47" s="130" t="s">
        <v>125</v>
      </c>
      <c r="F47" s="130" t="s">
        <v>125</v>
      </c>
      <c r="G47" s="129" t="s">
        <v>124</v>
      </c>
      <c r="I47" s="381" t="s">
        <v>108</v>
      </c>
      <c r="J47" s="127" t="s">
        <v>109</v>
      </c>
      <c r="K47" s="130" t="s">
        <v>112</v>
      </c>
      <c r="L47" s="130" t="s">
        <v>112</v>
      </c>
      <c r="M47" s="130" t="s">
        <v>112</v>
      </c>
      <c r="N47" s="130" t="s">
        <v>112</v>
      </c>
      <c r="O47" s="131" t="s">
        <v>112</v>
      </c>
    </row>
    <row r="48" spans="1:15" ht="12" customHeight="1">
      <c r="A48" s="382"/>
      <c r="B48" s="21" t="s">
        <v>113</v>
      </c>
      <c r="C48" s="26" t="s">
        <v>125</v>
      </c>
      <c r="D48" s="26" t="s">
        <v>125</v>
      </c>
      <c r="E48" s="26" t="s">
        <v>125</v>
      </c>
      <c r="F48" s="26" t="s">
        <v>125</v>
      </c>
      <c r="G48" s="116" t="s">
        <v>124</v>
      </c>
      <c r="I48" s="382"/>
      <c r="J48" s="21" t="s">
        <v>113</v>
      </c>
      <c r="K48" s="26" t="s">
        <v>112</v>
      </c>
      <c r="L48" s="26" t="s">
        <v>112</v>
      </c>
      <c r="M48" s="26" t="s">
        <v>112</v>
      </c>
      <c r="N48" s="26" t="s">
        <v>112</v>
      </c>
      <c r="O48" s="117" t="s">
        <v>112</v>
      </c>
    </row>
    <row r="49" spans="1:15" ht="12" customHeight="1">
      <c r="A49" s="382"/>
      <c r="B49" s="21" t="s">
        <v>114</v>
      </c>
      <c r="C49" s="26" t="s">
        <v>125</v>
      </c>
      <c r="D49" s="26" t="s">
        <v>125</v>
      </c>
      <c r="E49" s="26" t="s">
        <v>125</v>
      </c>
      <c r="F49" s="26" t="s">
        <v>125</v>
      </c>
      <c r="G49" s="116" t="s">
        <v>124</v>
      </c>
      <c r="I49" s="382"/>
      <c r="J49" s="21" t="s">
        <v>114</v>
      </c>
      <c r="K49" s="26" t="s">
        <v>112</v>
      </c>
      <c r="L49" s="26" t="s">
        <v>112</v>
      </c>
      <c r="M49" s="26" t="s">
        <v>112</v>
      </c>
      <c r="N49" s="26" t="s">
        <v>112</v>
      </c>
      <c r="O49" s="117" t="s">
        <v>112</v>
      </c>
    </row>
    <row r="50" spans="1:15" ht="12" customHeight="1" thickBot="1">
      <c r="A50" s="383"/>
      <c r="B50" s="118" t="s">
        <v>115</v>
      </c>
      <c r="C50" s="119" t="s">
        <v>125</v>
      </c>
      <c r="D50" s="119" t="s">
        <v>125</v>
      </c>
      <c r="E50" s="119" t="s">
        <v>125</v>
      </c>
      <c r="F50" s="119" t="s">
        <v>125</v>
      </c>
      <c r="G50" s="122" t="s">
        <v>124</v>
      </c>
      <c r="I50" s="383"/>
      <c r="J50" s="118" t="s">
        <v>115</v>
      </c>
      <c r="K50" s="119" t="s">
        <v>112</v>
      </c>
      <c r="L50" s="119" t="s">
        <v>112</v>
      </c>
      <c r="M50" s="119" t="s">
        <v>112</v>
      </c>
      <c r="N50" s="119" t="s">
        <v>112</v>
      </c>
      <c r="O50" s="120" t="s">
        <v>112</v>
      </c>
    </row>
    <row r="51" spans="1:15" ht="12" customHeight="1">
      <c r="A51" s="381" t="s">
        <v>117</v>
      </c>
      <c r="B51" s="127" t="s">
        <v>109</v>
      </c>
      <c r="C51" s="128" t="s">
        <v>124</v>
      </c>
      <c r="D51" s="128" t="s">
        <v>124</v>
      </c>
      <c r="E51" s="128" t="s">
        <v>124</v>
      </c>
      <c r="F51" s="128" t="s">
        <v>124</v>
      </c>
      <c r="G51" s="129" t="s">
        <v>124</v>
      </c>
      <c r="I51" s="381" t="s">
        <v>117</v>
      </c>
      <c r="J51" s="127" t="s">
        <v>109</v>
      </c>
      <c r="K51" s="130" t="s">
        <v>112</v>
      </c>
      <c r="L51" s="130" t="s">
        <v>112</v>
      </c>
      <c r="M51" s="130" t="s">
        <v>112</v>
      </c>
      <c r="N51" s="128" t="s">
        <v>126</v>
      </c>
      <c r="O51" s="129" t="s">
        <v>126</v>
      </c>
    </row>
    <row r="52" spans="1:15" ht="12" customHeight="1">
      <c r="A52" s="382"/>
      <c r="B52" s="21" t="s">
        <v>113</v>
      </c>
      <c r="C52" s="25" t="s">
        <v>124</v>
      </c>
      <c r="D52" s="25" t="s">
        <v>124</v>
      </c>
      <c r="E52" s="25" t="s">
        <v>124</v>
      </c>
      <c r="F52" s="25" t="s">
        <v>124</v>
      </c>
      <c r="G52" s="116" t="s">
        <v>124</v>
      </c>
      <c r="I52" s="382"/>
      <c r="J52" s="21" t="s">
        <v>113</v>
      </c>
      <c r="K52" s="26" t="s">
        <v>112</v>
      </c>
      <c r="L52" s="26" t="s">
        <v>112</v>
      </c>
      <c r="M52" s="26" t="s">
        <v>112</v>
      </c>
      <c r="N52" s="25" t="s">
        <v>126</v>
      </c>
      <c r="O52" s="116" t="s">
        <v>126</v>
      </c>
    </row>
    <row r="53" spans="1:15" ht="12" customHeight="1">
      <c r="A53" s="382"/>
      <c r="B53" s="21" t="s">
        <v>114</v>
      </c>
      <c r="C53" s="25" t="s">
        <v>124</v>
      </c>
      <c r="D53" s="25" t="s">
        <v>124</v>
      </c>
      <c r="E53" s="25" t="s">
        <v>124</v>
      </c>
      <c r="F53" s="25" t="s">
        <v>124</v>
      </c>
      <c r="G53" s="116" t="s">
        <v>124</v>
      </c>
      <c r="I53" s="382"/>
      <c r="J53" s="21" t="s">
        <v>114</v>
      </c>
      <c r="K53" s="26" t="s">
        <v>112</v>
      </c>
      <c r="L53" s="26" t="s">
        <v>112</v>
      </c>
      <c r="M53" s="26" t="s">
        <v>112</v>
      </c>
      <c r="N53" s="25" t="s">
        <v>126</v>
      </c>
      <c r="O53" s="116" t="s">
        <v>126</v>
      </c>
    </row>
    <row r="54" spans="1:15" ht="12" customHeight="1" thickBot="1">
      <c r="A54" s="383"/>
      <c r="B54" s="118" t="s">
        <v>115</v>
      </c>
      <c r="C54" s="121" t="s">
        <v>124</v>
      </c>
      <c r="D54" s="121" t="s">
        <v>124</v>
      </c>
      <c r="E54" s="121" t="s">
        <v>124</v>
      </c>
      <c r="F54" s="121" t="s">
        <v>124</v>
      </c>
      <c r="G54" s="122" t="s">
        <v>124</v>
      </c>
      <c r="I54" s="383"/>
      <c r="J54" s="118" t="s">
        <v>115</v>
      </c>
      <c r="K54" s="119" t="s">
        <v>112</v>
      </c>
      <c r="L54" s="119" t="s">
        <v>112</v>
      </c>
      <c r="M54" s="119" t="s">
        <v>112</v>
      </c>
      <c r="N54" s="121" t="s">
        <v>126</v>
      </c>
      <c r="O54" s="122" t="s">
        <v>126</v>
      </c>
    </row>
    <row r="55" spans="1:15" ht="12" customHeight="1">
      <c r="A55" s="381" t="s">
        <v>122</v>
      </c>
      <c r="B55" s="127" t="s">
        <v>109</v>
      </c>
      <c r="C55" s="128" t="s">
        <v>124</v>
      </c>
      <c r="D55" s="128" t="s">
        <v>124</v>
      </c>
      <c r="E55" s="128" t="s">
        <v>124</v>
      </c>
      <c r="F55" s="128" t="s">
        <v>124</v>
      </c>
      <c r="G55" s="129" t="s">
        <v>124</v>
      </c>
      <c r="I55" s="381" t="s">
        <v>122</v>
      </c>
      <c r="J55" s="127" t="s">
        <v>109</v>
      </c>
      <c r="K55" s="128" t="s">
        <v>126</v>
      </c>
      <c r="L55" s="128" t="s">
        <v>126</v>
      </c>
      <c r="M55" s="128" t="s">
        <v>126</v>
      </c>
      <c r="N55" s="128" t="s">
        <v>126</v>
      </c>
      <c r="O55" s="131" t="s">
        <v>124</v>
      </c>
    </row>
    <row r="56" spans="1:15" ht="12" customHeight="1">
      <c r="A56" s="382"/>
      <c r="B56" s="21" t="s">
        <v>113</v>
      </c>
      <c r="C56" s="25" t="s">
        <v>124</v>
      </c>
      <c r="D56" s="25" t="s">
        <v>124</v>
      </c>
      <c r="E56" s="25" t="s">
        <v>124</v>
      </c>
      <c r="F56" s="25" t="s">
        <v>124</v>
      </c>
      <c r="G56" s="116" t="s">
        <v>124</v>
      </c>
      <c r="I56" s="382"/>
      <c r="J56" s="21" t="s">
        <v>113</v>
      </c>
      <c r="K56" s="25" t="s">
        <v>126</v>
      </c>
      <c r="L56" s="25" t="s">
        <v>126</v>
      </c>
      <c r="M56" s="25" t="s">
        <v>126</v>
      </c>
      <c r="N56" s="25" t="s">
        <v>126</v>
      </c>
      <c r="O56" s="117" t="s">
        <v>124</v>
      </c>
    </row>
    <row r="57" spans="1:15" ht="12" customHeight="1">
      <c r="A57" s="382"/>
      <c r="B57" s="21" t="s">
        <v>114</v>
      </c>
      <c r="C57" s="25" t="s">
        <v>124</v>
      </c>
      <c r="D57" s="25" t="s">
        <v>124</v>
      </c>
      <c r="E57" s="25" t="s">
        <v>124</v>
      </c>
      <c r="F57" s="25" t="s">
        <v>124</v>
      </c>
      <c r="G57" s="116" t="s">
        <v>124</v>
      </c>
      <c r="I57" s="382"/>
      <c r="J57" s="21" t="s">
        <v>114</v>
      </c>
      <c r="K57" s="25" t="s">
        <v>126</v>
      </c>
      <c r="L57" s="25" t="s">
        <v>126</v>
      </c>
      <c r="M57" s="25" t="s">
        <v>126</v>
      </c>
      <c r="N57" s="25" t="s">
        <v>126</v>
      </c>
      <c r="O57" s="117" t="s">
        <v>124</v>
      </c>
    </row>
    <row r="58" spans="1:15" ht="12" customHeight="1" thickBot="1">
      <c r="A58" s="383"/>
      <c r="B58" s="118" t="s">
        <v>115</v>
      </c>
      <c r="C58" s="121" t="s">
        <v>124</v>
      </c>
      <c r="D58" s="121" t="s">
        <v>124</v>
      </c>
      <c r="E58" s="121" t="s">
        <v>124</v>
      </c>
      <c r="F58" s="121" t="s">
        <v>124</v>
      </c>
      <c r="G58" s="122" t="s">
        <v>124</v>
      </c>
      <c r="I58" s="383"/>
      <c r="J58" s="118" t="s">
        <v>115</v>
      </c>
      <c r="K58" s="121" t="s">
        <v>126</v>
      </c>
      <c r="L58" s="121" t="s">
        <v>126</v>
      </c>
      <c r="M58" s="121" t="s">
        <v>126</v>
      </c>
      <c r="N58" s="121" t="s">
        <v>126</v>
      </c>
      <c r="O58" s="120" t="s">
        <v>124</v>
      </c>
    </row>
    <row r="59" spans="1:15" ht="12" customHeight="1">
      <c r="A59" s="381" t="s">
        <v>127</v>
      </c>
      <c r="B59" s="127" t="s">
        <v>109</v>
      </c>
      <c r="C59" s="128" t="s">
        <v>124</v>
      </c>
      <c r="D59" s="130" t="s">
        <v>112</v>
      </c>
      <c r="E59" s="130" t="s">
        <v>112</v>
      </c>
      <c r="F59" s="130" t="s">
        <v>112</v>
      </c>
      <c r="G59" s="131" t="s">
        <v>112</v>
      </c>
      <c r="I59" s="381" t="s">
        <v>127</v>
      </c>
      <c r="J59" s="127" t="s">
        <v>109</v>
      </c>
      <c r="K59" s="130" t="s">
        <v>124</v>
      </c>
      <c r="L59" s="130" t="s">
        <v>124</v>
      </c>
      <c r="M59" s="130" t="s">
        <v>124</v>
      </c>
      <c r="N59" s="130" t="s">
        <v>124</v>
      </c>
      <c r="O59" s="131" t="s">
        <v>124</v>
      </c>
    </row>
    <row r="60" spans="1:15" ht="12" customHeight="1">
      <c r="A60" s="382"/>
      <c r="B60" s="21" t="s">
        <v>113</v>
      </c>
      <c r="C60" s="25" t="s">
        <v>124</v>
      </c>
      <c r="D60" s="26" t="s">
        <v>112</v>
      </c>
      <c r="E60" s="26" t="s">
        <v>112</v>
      </c>
      <c r="F60" s="26" t="s">
        <v>112</v>
      </c>
      <c r="G60" s="117" t="s">
        <v>112</v>
      </c>
      <c r="I60" s="382"/>
      <c r="J60" s="21" t="s">
        <v>113</v>
      </c>
      <c r="K60" s="26" t="s">
        <v>124</v>
      </c>
      <c r="L60" s="26" t="s">
        <v>124</v>
      </c>
      <c r="M60" s="26" t="s">
        <v>124</v>
      </c>
      <c r="N60" s="26" t="s">
        <v>124</v>
      </c>
      <c r="O60" s="117" t="s">
        <v>124</v>
      </c>
    </row>
    <row r="61" spans="1:15" ht="12" customHeight="1">
      <c r="A61" s="382"/>
      <c r="B61" s="21" t="s">
        <v>114</v>
      </c>
      <c r="C61" s="25" t="s">
        <v>124</v>
      </c>
      <c r="D61" s="26" t="s">
        <v>112</v>
      </c>
      <c r="E61" s="26" t="s">
        <v>112</v>
      </c>
      <c r="F61" s="26" t="s">
        <v>112</v>
      </c>
      <c r="G61" s="117" t="s">
        <v>112</v>
      </c>
      <c r="I61" s="382"/>
      <c r="J61" s="21" t="s">
        <v>114</v>
      </c>
      <c r="K61" s="26" t="s">
        <v>124</v>
      </c>
      <c r="L61" s="26" t="s">
        <v>124</v>
      </c>
      <c r="M61" s="26" t="s">
        <v>124</v>
      </c>
      <c r="N61" s="26" t="s">
        <v>124</v>
      </c>
      <c r="O61" s="117" t="s">
        <v>124</v>
      </c>
    </row>
    <row r="62" spans="1:15" ht="12" customHeight="1" thickBot="1">
      <c r="A62" s="383"/>
      <c r="B62" s="118" t="s">
        <v>115</v>
      </c>
      <c r="C62" s="121" t="s">
        <v>124</v>
      </c>
      <c r="D62" s="119" t="s">
        <v>112</v>
      </c>
      <c r="E62" s="119" t="s">
        <v>112</v>
      </c>
      <c r="F62" s="119" t="s">
        <v>112</v>
      </c>
      <c r="G62" s="120" t="s">
        <v>112</v>
      </c>
      <c r="I62" s="383"/>
      <c r="J62" s="118" t="s">
        <v>115</v>
      </c>
      <c r="K62" s="119" t="s">
        <v>124</v>
      </c>
      <c r="L62" s="119" t="s">
        <v>124</v>
      </c>
      <c r="M62" s="119" t="s">
        <v>124</v>
      </c>
      <c r="N62" s="119" t="s">
        <v>124</v>
      </c>
      <c r="O62" s="120" t="s">
        <v>124</v>
      </c>
    </row>
    <row r="63" spans="1:15" ht="12" customHeight="1"/>
    <row r="64" spans="1:15" ht="12" customHeight="1"/>
    <row r="65" spans="1:15" s="23" customFormat="1" ht="12" customHeight="1">
      <c r="A65" s="384" t="s">
        <v>139</v>
      </c>
      <c r="B65" s="384"/>
      <c r="C65" s="384"/>
      <c r="D65" s="384"/>
      <c r="E65" s="384"/>
      <c r="F65" s="384"/>
      <c r="G65" s="384"/>
      <c r="I65" s="384" t="s">
        <v>140</v>
      </c>
      <c r="J65" s="384"/>
      <c r="K65" s="384"/>
      <c r="L65" s="384"/>
      <c r="M65" s="384"/>
      <c r="N65" s="384"/>
      <c r="O65" s="384"/>
    </row>
    <row r="66" spans="1:15" ht="12" customHeight="1" thickBot="1">
      <c r="A66" s="132" t="s">
        <v>99</v>
      </c>
      <c r="B66" s="135" t="s">
        <v>100</v>
      </c>
      <c r="C66" s="135" t="s">
        <v>101</v>
      </c>
      <c r="D66" s="135" t="s">
        <v>102</v>
      </c>
      <c r="E66" s="135" t="s">
        <v>103</v>
      </c>
      <c r="F66" s="135" t="s">
        <v>104</v>
      </c>
      <c r="G66" s="136" t="s">
        <v>105</v>
      </c>
      <c r="I66" s="132" t="s">
        <v>99</v>
      </c>
      <c r="J66" s="135" t="s">
        <v>100</v>
      </c>
      <c r="K66" s="135" t="s">
        <v>101</v>
      </c>
      <c r="L66" s="135" t="s">
        <v>102</v>
      </c>
      <c r="M66" s="135" t="s">
        <v>103</v>
      </c>
      <c r="N66" s="135" t="s">
        <v>104</v>
      </c>
      <c r="O66" s="136" t="s">
        <v>105</v>
      </c>
    </row>
    <row r="67" spans="1:15" ht="12" customHeight="1">
      <c r="A67" s="381" t="s">
        <v>108</v>
      </c>
      <c r="B67" s="207" t="s">
        <v>109</v>
      </c>
      <c r="C67" s="210" t="s">
        <v>124</v>
      </c>
      <c r="D67" s="191" t="s">
        <v>124</v>
      </c>
      <c r="E67" s="191" t="s">
        <v>124</v>
      </c>
      <c r="F67" s="191" t="s">
        <v>124</v>
      </c>
      <c r="G67" s="192" t="s">
        <v>124</v>
      </c>
      <c r="I67" s="381" t="s">
        <v>108</v>
      </c>
      <c r="J67" s="127" t="s">
        <v>109</v>
      </c>
      <c r="K67" s="128" t="s">
        <v>118</v>
      </c>
      <c r="L67" s="128" t="s">
        <v>118</v>
      </c>
      <c r="M67" s="128" t="s">
        <v>118</v>
      </c>
      <c r="N67" s="128" t="s">
        <v>118</v>
      </c>
      <c r="O67" s="129" t="s">
        <v>118</v>
      </c>
    </row>
    <row r="68" spans="1:15" ht="12" customHeight="1">
      <c r="A68" s="382"/>
      <c r="B68" s="208" t="s">
        <v>113</v>
      </c>
      <c r="C68" s="211" t="s">
        <v>124</v>
      </c>
      <c r="D68" s="26" t="s">
        <v>124</v>
      </c>
      <c r="E68" s="26" t="s">
        <v>124</v>
      </c>
      <c r="F68" s="26" t="s">
        <v>124</v>
      </c>
      <c r="G68" s="117" t="s">
        <v>124</v>
      </c>
      <c r="I68" s="382"/>
      <c r="J68" s="21" t="s">
        <v>113</v>
      </c>
      <c r="K68" s="25" t="s">
        <v>118</v>
      </c>
      <c r="L68" s="25" t="s">
        <v>118</v>
      </c>
      <c r="M68" s="25" t="s">
        <v>118</v>
      </c>
      <c r="N68" s="25" t="s">
        <v>118</v>
      </c>
      <c r="O68" s="116" t="s">
        <v>118</v>
      </c>
    </row>
    <row r="69" spans="1:15" ht="12" customHeight="1">
      <c r="A69" s="382"/>
      <c r="B69" s="208" t="s">
        <v>114</v>
      </c>
      <c r="C69" s="211" t="s">
        <v>124</v>
      </c>
      <c r="D69" s="26" t="s">
        <v>124</v>
      </c>
      <c r="E69" s="26" t="s">
        <v>124</v>
      </c>
      <c r="F69" s="26" t="s">
        <v>124</v>
      </c>
      <c r="G69" s="117" t="s">
        <v>124</v>
      </c>
      <c r="I69" s="382"/>
      <c r="J69" s="21" t="s">
        <v>114</v>
      </c>
      <c r="K69" s="25" t="s">
        <v>118</v>
      </c>
      <c r="L69" s="25" t="s">
        <v>118</v>
      </c>
      <c r="M69" s="25" t="s">
        <v>118</v>
      </c>
      <c r="N69" s="25" t="s">
        <v>118</v>
      </c>
      <c r="O69" s="116" t="s">
        <v>118</v>
      </c>
    </row>
    <row r="70" spans="1:15" ht="12" customHeight="1" thickBot="1">
      <c r="A70" s="383"/>
      <c r="B70" s="209" t="s">
        <v>115</v>
      </c>
      <c r="C70" s="212" t="s">
        <v>124</v>
      </c>
      <c r="D70" s="119" t="s">
        <v>124</v>
      </c>
      <c r="E70" s="119" t="s">
        <v>124</v>
      </c>
      <c r="F70" s="119" t="s">
        <v>124</v>
      </c>
      <c r="G70" s="120" t="s">
        <v>124</v>
      </c>
      <c r="I70" s="383"/>
      <c r="J70" s="118" t="s">
        <v>115</v>
      </c>
      <c r="K70" s="121" t="s">
        <v>118</v>
      </c>
      <c r="L70" s="121" t="s">
        <v>118</v>
      </c>
      <c r="M70" s="121" t="s">
        <v>118</v>
      </c>
      <c r="N70" s="121" t="s">
        <v>118</v>
      </c>
      <c r="O70" s="122" t="s">
        <v>118</v>
      </c>
    </row>
    <row r="71" spans="1:15" ht="12" customHeight="1">
      <c r="A71" s="381" t="s">
        <v>117</v>
      </c>
      <c r="B71" s="127" t="s">
        <v>109</v>
      </c>
      <c r="C71" s="130" t="s">
        <v>124</v>
      </c>
      <c r="D71" s="128" t="s">
        <v>118</v>
      </c>
      <c r="E71" s="128" t="s">
        <v>118</v>
      </c>
      <c r="F71" s="128" t="s">
        <v>118</v>
      </c>
      <c r="G71" s="129" t="s">
        <v>118</v>
      </c>
      <c r="I71" s="381" t="s">
        <v>117</v>
      </c>
      <c r="J71" s="127" t="s">
        <v>109</v>
      </c>
      <c r="K71" s="128" t="s">
        <v>118</v>
      </c>
      <c r="L71" s="128" t="s">
        <v>118</v>
      </c>
      <c r="M71" s="128" t="s">
        <v>118</v>
      </c>
      <c r="N71" s="128" t="s">
        <v>118</v>
      </c>
      <c r="O71" s="129" t="s">
        <v>118</v>
      </c>
    </row>
    <row r="72" spans="1:15" ht="12" customHeight="1">
      <c r="A72" s="382"/>
      <c r="B72" s="21" t="s">
        <v>113</v>
      </c>
      <c r="C72" s="130" t="s">
        <v>124</v>
      </c>
      <c r="D72" s="25" t="s">
        <v>118</v>
      </c>
      <c r="E72" s="25" t="s">
        <v>118</v>
      </c>
      <c r="F72" s="25" t="s">
        <v>118</v>
      </c>
      <c r="G72" s="116" t="s">
        <v>118</v>
      </c>
      <c r="I72" s="382"/>
      <c r="J72" s="21" t="s">
        <v>113</v>
      </c>
      <c r="K72" s="25" t="s">
        <v>118</v>
      </c>
      <c r="L72" s="25" t="s">
        <v>118</v>
      </c>
      <c r="M72" s="25" t="s">
        <v>118</v>
      </c>
      <c r="N72" s="25" t="s">
        <v>118</v>
      </c>
      <c r="O72" s="116" t="s">
        <v>118</v>
      </c>
    </row>
    <row r="73" spans="1:15" ht="12" customHeight="1">
      <c r="A73" s="382"/>
      <c r="B73" s="21" t="s">
        <v>114</v>
      </c>
      <c r="C73" s="130" t="s">
        <v>124</v>
      </c>
      <c r="D73" s="25" t="s">
        <v>118</v>
      </c>
      <c r="E73" s="25" t="s">
        <v>118</v>
      </c>
      <c r="F73" s="25" t="s">
        <v>118</v>
      </c>
      <c r="G73" s="116" t="s">
        <v>118</v>
      </c>
      <c r="I73" s="382"/>
      <c r="J73" s="21" t="s">
        <v>114</v>
      </c>
      <c r="K73" s="25" t="s">
        <v>118</v>
      </c>
      <c r="L73" s="25" t="s">
        <v>118</v>
      </c>
      <c r="M73" s="25" t="s">
        <v>118</v>
      </c>
      <c r="N73" s="25" t="s">
        <v>118</v>
      </c>
      <c r="O73" s="116" t="s">
        <v>118</v>
      </c>
    </row>
    <row r="74" spans="1:15" ht="12" customHeight="1" thickBot="1">
      <c r="A74" s="383"/>
      <c r="B74" s="118" t="s">
        <v>115</v>
      </c>
      <c r="C74" s="130" t="s">
        <v>124</v>
      </c>
      <c r="D74" s="121" t="s">
        <v>118</v>
      </c>
      <c r="E74" s="121" t="s">
        <v>118</v>
      </c>
      <c r="F74" s="121" t="s">
        <v>118</v>
      </c>
      <c r="G74" s="122" t="s">
        <v>118</v>
      </c>
      <c r="I74" s="383"/>
      <c r="J74" s="118" t="s">
        <v>115</v>
      </c>
      <c r="K74" s="121" t="s">
        <v>118</v>
      </c>
      <c r="L74" s="121" t="s">
        <v>118</v>
      </c>
      <c r="M74" s="121" t="s">
        <v>118</v>
      </c>
      <c r="N74" s="121" t="s">
        <v>118</v>
      </c>
      <c r="O74" s="122" t="s">
        <v>118</v>
      </c>
    </row>
    <row r="75" spans="1:15" ht="12" customHeight="1">
      <c r="A75" s="381" t="s">
        <v>122</v>
      </c>
      <c r="B75" s="127" t="s">
        <v>109</v>
      </c>
      <c r="C75" s="128" t="s">
        <v>118</v>
      </c>
      <c r="D75" s="128" t="s">
        <v>118</v>
      </c>
      <c r="E75" s="128" t="s">
        <v>118</v>
      </c>
      <c r="F75" s="128" t="s">
        <v>118</v>
      </c>
      <c r="G75" s="129" t="s">
        <v>118</v>
      </c>
      <c r="I75" s="381" t="s">
        <v>122</v>
      </c>
      <c r="J75" s="127" t="s">
        <v>109</v>
      </c>
      <c r="K75" s="128" t="s">
        <v>118</v>
      </c>
      <c r="L75" s="130" t="s">
        <v>128</v>
      </c>
      <c r="M75" s="130" t="s">
        <v>128</v>
      </c>
      <c r="N75" s="130" t="s">
        <v>128</v>
      </c>
      <c r="O75" s="131" t="s">
        <v>128</v>
      </c>
    </row>
    <row r="76" spans="1:15" ht="12" customHeight="1">
      <c r="A76" s="382"/>
      <c r="B76" s="21" t="s">
        <v>113</v>
      </c>
      <c r="C76" s="25" t="s">
        <v>118</v>
      </c>
      <c r="D76" s="25" t="s">
        <v>118</v>
      </c>
      <c r="E76" s="25" t="s">
        <v>118</v>
      </c>
      <c r="F76" s="25" t="s">
        <v>118</v>
      </c>
      <c r="G76" s="116" t="s">
        <v>118</v>
      </c>
      <c r="I76" s="382"/>
      <c r="J76" s="21" t="s">
        <v>113</v>
      </c>
      <c r="K76" s="25" t="s">
        <v>118</v>
      </c>
      <c r="L76" s="26" t="s">
        <v>128</v>
      </c>
      <c r="M76" s="26" t="s">
        <v>128</v>
      </c>
      <c r="N76" s="26" t="s">
        <v>128</v>
      </c>
      <c r="O76" s="117" t="s">
        <v>128</v>
      </c>
    </row>
    <row r="77" spans="1:15" ht="12" customHeight="1">
      <c r="A77" s="382"/>
      <c r="B77" s="21" t="s">
        <v>114</v>
      </c>
      <c r="C77" s="25" t="s">
        <v>118</v>
      </c>
      <c r="D77" s="25" t="s">
        <v>118</v>
      </c>
      <c r="E77" s="25" t="s">
        <v>118</v>
      </c>
      <c r="F77" s="25" t="s">
        <v>118</v>
      </c>
      <c r="G77" s="116" t="s">
        <v>118</v>
      </c>
      <c r="I77" s="382"/>
      <c r="J77" s="21" t="s">
        <v>114</v>
      </c>
      <c r="K77" s="25" t="s">
        <v>118</v>
      </c>
      <c r="L77" s="26" t="s">
        <v>128</v>
      </c>
      <c r="M77" s="26" t="s">
        <v>128</v>
      </c>
      <c r="N77" s="26" t="s">
        <v>128</v>
      </c>
      <c r="O77" s="117" t="s">
        <v>128</v>
      </c>
    </row>
    <row r="78" spans="1:15" ht="12" customHeight="1">
      <c r="A78" s="383"/>
      <c r="B78" s="118" t="s">
        <v>115</v>
      </c>
      <c r="C78" s="121" t="s">
        <v>118</v>
      </c>
      <c r="D78" s="121" t="s">
        <v>118</v>
      </c>
      <c r="E78" s="121" t="s">
        <v>118</v>
      </c>
      <c r="F78" s="121" t="s">
        <v>118</v>
      </c>
      <c r="G78" s="122" t="s">
        <v>118</v>
      </c>
      <c r="I78" s="383"/>
      <c r="J78" s="118" t="s">
        <v>115</v>
      </c>
      <c r="K78" s="121" t="s">
        <v>118</v>
      </c>
      <c r="L78" s="119" t="s">
        <v>128</v>
      </c>
      <c r="M78" s="119" t="s">
        <v>128</v>
      </c>
      <c r="N78" s="119" t="s">
        <v>128</v>
      </c>
      <c r="O78" s="120" t="s">
        <v>128</v>
      </c>
    </row>
    <row r="79" spans="1:15" ht="12" customHeight="1">
      <c r="A79" s="381" t="s">
        <v>127</v>
      </c>
      <c r="B79" s="127" t="s">
        <v>109</v>
      </c>
      <c r="C79" s="128" t="s">
        <v>118</v>
      </c>
      <c r="D79" s="128" t="s">
        <v>118</v>
      </c>
      <c r="E79" s="128" t="s">
        <v>118</v>
      </c>
      <c r="F79" s="128" t="s">
        <v>118</v>
      </c>
      <c r="G79" s="129" t="s">
        <v>118</v>
      </c>
      <c r="I79" s="381" t="s">
        <v>127</v>
      </c>
      <c r="J79" s="127" t="s">
        <v>109</v>
      </c>
      <c r="K79" s="130" t="s">
        <v>128</v>
      </c>
      <c r="L79" s="130" t="s">
        <v>128</v>
      </c>
      <c r="M79" s="128" t="s">
        <v>124</v>
      </c>
      <c r="N79" s="128" t="s">
        <v>124</v>
      </c>
      <c r="O79" s="129" t="s">
        <v>124</v>
      </c>
    </row>
    <row r="80" spans="1:15" ht="12" customHeight="1">
      <c r="A80" s="382"/>
      <c r="B80" s="21" t="s">
        <v>113</v>
      </c>
      <c r="C80" s="25" t="s">
        <v>118</v>
      </c>
      <c r="D80" s="25" t="s">
        <v>118</v>
      </c>
      <c r="E80" s="25" t="s">
        <v>118</v>
      </c>
      <c r="F80" s="25" t="s">
        <v>118</v>
      </c>
      <c r="G80" s="116" t="s">
        <v>118</v>
      </c>
      <c r="I80" s="382"/>
      <c r="J80" s="21" t="s">
        <v>113</v>
      </c>
      <c r="K80" s="26" t="s">
        <v>128</v>
      </c>
      <c r="L80" s="26" t="s">
        <v>128</v>
      </c>
      <c r="M80" s="25" t="s">
        <v>124</v>
      </c>
      <c r="N80" s="25" t="s">
        <v>124</v>
      </c>
      <c r="O80" s="116" t="s">
        <v>124</v>
      </c>
    </row>
    <row r="81" spans="1:15" ht="12" customHeight="1">
      <c r="A81" s="382"/>
      <c r="B81" s="21" t="s">
        <v>114</v>
      </c>
      <c r="C81" s="25" t="s">
        <v>118</v>
      </c>
      <c r="D81" s="25" t="s">
        <v>118</v>
      </c>
      <c r="E81" s="25" t="s">
        <v>118</v>
      </c>
      <c r="F81" s="25" t="s">
        <v>118</v>
      </c>
      <c r="G81" s="116" t="s">
        <v>118</v>
      </c>
      <c r="I81" s="382"/>
      <c r="J81" s="21" t="s">
        <v>114</v>
      </c>
      <c r="K81" s="26" t="s">
        <v>128</v>
      </c>
      <c r="L81" s="26" t="s">
        <v>128</v>
      </c>
      <c r="M81" s="25" t="s">
        <v>124</v>
      </c>
      <c r="N81" s="25" t="s">
        <v>124</v>
      </c>
      <c r="O81" s="116" t="s">
        <v>124</v>
      </c>
    </row>
    <row r="82" spans="1:15" ht="12" customHeight="1">
      <c r="A82" s="383"/>
      <c r="B82" s="118" t="s">
        <v>115</v>
      </c>
      <c r="C82" s="121" t="s">
        <v>118</v>
      </c>
      <c r="D82" s="121" t="s">
        <v>118</v>
      </c>
      <c r="E82" s="121" t="s">
        <v>118</v>
      </c>
      <c r="F82" s="121" t="s">
        <v>118</v>
      </c>
      <c r="G82" s="122" t="s">
        <v>118</v>
      </c>
      <c r="I82" s="383"/>
      <c r="J82" s="118" t="s">
        <v>115</v>
      </c>
      <c r="K82" s="119" t="s">
        <v>128</v>
      </c>
      <c r="L82" s="119" t="s">
        <v>128</v>
      </c>
      <c r="M82" s="121" t="s">
        <v>124</v>
      </c>
      <c r="N82" s="121" t="s">
        <v>124</v>
      </c>
      <c r="O82" s="122" t="s">
        <v>124</v>
      </c>
    </row>
    <row r="83" spans="1:15" ht="12" customHeight="1"/>
    <row r="84" spans="1:15" ht="12" customHeight="1"/>
    <row r="85" spans="1:15">
      <c r="A85" s="384" t="s">
        <v>141</v>
      </c>
      <c r="B85" s="384"/>
      <c r="C85" s="384"/>
      <c r="D85" s="384"/>
      <c r="E85" s="384"/>
      <c r="F85" s="384"/>
      <c r="G85" s="384"/>
      <c r="H85" s="23"/>
      <c r="I85" s="384" t="s">
        <v>142</v>
      </c>
      <c r="J85" s="384"/>
      <c r="K85" s="384"/>
      <c r="L85" s="384"/>
      <c r="M85" s="384"/>
      <c r="N85" s="384"/>
      <c r="O85" s="384"/>
    </row>
    <row r="86" spans="1:15" ht="16.149999999999999" thickBot="1">
      <c r="A86" s="132" t="s">
        <v>99</v>
      </c>
      <c r="B86" s="135" t="s">
        <v>100</v>
      </c>
      <c r="C86" s="135" t="s">
        <v>101</v>
      </c>
      <c r="D86" s="135" t="s">
        <v>102</v>
      </c>
      <c r="E86" s="135" t="s">
        <v>103</v>
      </c>
      <c r="F86" s="135" t="s">
        <v>104</v>
      </c>
      <c r="G86" s="136" t="s">
        <v>105</v>
      </c>
      <c r="I86" s="132" t="s">
        <v>99</v>
      </c>
      <c r="J86" s="135" t="s">
        <v>100</v>
      </c>
      <c r="K86" s="135" t="s">
        <v>101</v>
      </c>
      <c r="L86" s="135" t="s">
        <v>102</v>
      </c>
      <c r="M86" s="135" t="s">
        <v>103</v>
      </c>
      <c r="N86" s="135" t="s">
        <v>104</v>
      </c>
      <c r="O86" s="136" t="s">
        <v>105</v>
      </c>
    </row>
    <row r="87" spans="1:15" ht="12" customHeight="1">
      <c r="A87" s="381" t="s">
        <v>108</v>
      </c>
      <c r="B87" s="127" t="s">
        <v>109</v>
      </c>
      <c r="C87" s="128" t="s">
        <v>124</v>
      </c>
      <c r="D87" s="128" t="s">
        <v>124</v>
      </c>
      <c r="E87" s="128" t="s">
        <v>124</v>
      </c>
      <c r="F87" s="130" t="s">
        <v>118</v>
      </c>
      <c r="G87" s="131" t="s">
        <v>118</v>
      </c>
      <c r="I87" s="381" t="s">
        <v>108</v>
      </c>
      <c r="J87" s="127" t="s">
        <v>109</v>
      </c>
      <c r="K87" s="128" t="s">
        <v>129</v>
      </c>
      <c r="L87" s="128" t="s">
        <v>129</v>
      </c>
      <c r="M87" s="128" t="s">
        <v>129</v>
      </c>
      <c r="N87" s="128" t="s">
        <v>129</v>
      </c>
      <c r="O87" s="129" t="s">
        <v>129</v>
      </c>
    </row>
    <row r="88" spans="1:15" ht="12" customHeight="1">
      <c r="A88" s="382"/>
      <c r="B88" s="21" t="s">
        <v>113</v>
      </c>
      <c r="C88" s="25" t="s">
        <v>124</v>
      </c>
      <c r="D88" s="25" t="s">
        <v>124</v>
      </c>
      <c r="E88" s="25" t="s">
        <v>124</v>
      </c>
      <c r="F88" s="26" t="s">
        <v>118</v>
      </c>
      <c r="G88" s="117" t="s">
        <v>118</v>
      </c>
      <c r="I88" s="382"/>
      <c r="J88" s="21" t="s">
        <v>113</v>
      </c>
      <c r="K88" s="25" t="s">
        <v>129</v>
      </c>
      <c r="L88" s="25" t="s">
        <v>129</v>
      </c>
      <c r="M88" s="25" t="s">
        <v>129</v>
      </c>
      <c r="N88" s="25" t="s">
        <v>129</v>
      </c>
      <c r="O88" s="116" t="s">
        <v>129</v>
      </c>
    </row>
    <row r="89" spans="1:15" ht="12" customHeight="1">
      <c r="A89" s="382"/>
      <c r="B89" s="21" t="s">
        <v>114</v>
      </c>
      <c r="C89" s="25" t="s">
        <v>124</v>
      </c>
      <c r="D89" s="25" t="s">
        <v>124</v>
      </c>
      <c r="E89" s="25" t="s">
        <v>124</v>
      </c>
      <c r="F89" s="26" t="s">
        <v>118</v>
      </c>
      <c r="G89" s="117" t="s">
        <v>118</v>
      </c>
      <c r="I89" s="382"/>
      <c r="J89" s="21" t="s">
        <v>114</v>
      </c>
      <c r="K89" s="25" t="s">
        <v>129</v>
      </c>
      <c r="L89" s="25" t="s">
        <v>129</v>
      </c>
      <c r="M89" s="25" t="s">
        <v>129</v>
      </c>
      <c r="N89" s="25" t="s">
        <v>129</v>
      </c>
      <c r="O89" s="116" t="s">
        <v>129</v>
      </c>
    </row>
    <row r="90" spans="1:15" ht="12" customHeight="1" thickBot="1">
      <c r="A90" s="383"/>
      <c r="B90" s="118" t="s">
        <v>115</v>
      </c>
      <c r="C90" s="121" t="s">
        <v>124</v>
      </c>
      <c r="D90" s="121" t="s">
        <v>124</v>
      </c>
      <c r="E90" s="121" t="s">
        <v>124</v>
      </c>
      <c r="F90" s="119" t="s">
        <v>118</v>
      </c>
      <c r="G90" s="120" t="s">
        <v>118</v>
      </c>
      <c r="I90" s="383"/>
      <c r="J90" s="118" t="s">
        <v>115</v>
      </c>
      <c r="K90" s="121" t="s">
        <v>129</v>
      </c>
      <c r="L90" s="121" t="s">
        <v>129</v>
      </c>
      <c r="M90" s="121" t="s">
        <v>129</v>
      </c>
      <c r="N90" s="121" t="s">
        <v>129</v>
      </c>
      <c r="O90" s="122" t="s">
        <v>129</v>
      </c>
    </row>
    <row r="91" spans="1:15" ht="12" customHeight="1">
      <c r="A91" s="381" t="s">
        <v>117</v>
      </c>
      <c r="B91" s="127" t="s">
        <v>109</v>
      </c>
      <c r="C91" s="130" t="s">
        <v>118</v>
      </c>
      <c r="D91" s="130" t="s">
        <v>118</v>
      </c>
      <c r="E91" s="130" t="s">
        <v>118</v>
      </c>
      <c r="F91" s="130" t="s">
        <v>118</v>
      </c>
      <c r="G91" s="131" t="s">
        <v>118</v>
      </c>
      <c r="I91" s="381" t="s">
        <v>117</v>
      </c>
      <c r="J91" s="127" t="s">
        <v>109</v>
      </c>
      <c r="K91" s="128" t="s">
        <v>129</v>
      </c>
      <c r="L91" s="130" t="s">
        <v>124</v>
      </c>
      <c r="M91" s="130" t="s">
        <v>124</v>
      </c>
      <c r="N91" s="130" t="s">
        <v>124</v>
      </c>
      <c r="O91" s="131" t="s">
        <v>124</v>
      </c>
    </row>
    <row r="92" spans="1:15" ht="12" customHeight="1">
      <c r="A92" s="382"/>
      <c r="B92" s="21" t="s">
        <v>113</v>
      </c>
      <c r="C92" s="26" t="s">
        <v>118</v>
      </c>
      <c r="D92" s="26" t="s">
        <v>118</v>
      </c>
      <c r="E92" s="26" t="s">
        <v>118</v>
      </c>
      <c r="F92" s="26" t="s">
        <v>118</v>
      </c>
      <c r="G92" s="117" t="s">
        <v>118</v>
      </c>
      <c r="I92" s="382"/>
      <c r="J92" s="21" t="s">
        <v>113</v>
      </c>
      <c r="K92" s="25" t="s">
        <v>129</v>
      </c>
      <c r="L92" s="26" t="s">
        <v>124</v>
      </c>
      <c r="M92" s="26" t="s">
        <v>124</v>
      </c>
      <c r="N92" s="26" t="s">
        <v>124</v>
      </c>
      <c r="O92" s="117" t="s">
        <v>124</v>
      </c>
    </row>
    <row r="93" spans="1:15" ht="12" customHeight="1">
      <c r="A93" s="382"/>
      <c r="B93" s="21" t="s">
        <v>114</v>
      </c>
      <c r="C93" s="26" t="s">
        <v>118</v>
      </c>
      <c r="D93" s="26" t="s">
        <v>118</v>
      </c>
      <c r="E93" s="26" t="s">
        <v>118</v>
      </c>
      <c r="F93" s="26" t="s">
        <v>118</v>
      </c>
      <c r="G93" s="117" t="s">
        <v>118</v>
      </c>
      <c r="I93" s="382"/>
      <c r="J93" s="21" t="s">
        <v>114</v>
      </c>
      <c r="K93" s="25" t="s">
        <v>129</v>
      </c>
      <c r="L93" s="26" t="s">
        <v>124</v>
      </c>
      <c r="M93" s="26" t="s">
        <v>124</v>
      </c>
      <c r="N93" s="26" t="s">
        <v>124</v>
      </c>
      <c r="O93" s="117" t="s">
        <v>124</v>
      </c>
    </row>
    <row r="94" spans="1:15" ht="12" customHeight="1">
      <c r="A94" s="383"/>
      <c r="B94" s="118" t="s">
        <v>115</v>
      </c>
      <c r="C94" s="119" t="s">
        <v>118</v>
      </c>
      <c r="D94" s="119" t="s">
        <v>118</v>
      </c>
      <c r="E94" s="119" t="s">
        <v>118</v>
      </c>
      <c r="F94" s="119" t="s">
        <v>118</v>
      </c>
      <c r="G94" s="120" t="s">
        <v>118</v>
      </c>
      <c r="I94" s="383"/>
      <c r="J94" s="118" t="s">
        <v>115</v>
      </c>
      <c r="K94" s="121" t="s">
        <v>129</v>
      </c>
      <c r="L94" s="119" t="s">
        <v>124</v>
      </c>
      <c r="M94" s="119" t="s">
        <v>124</v>
      </c>
      <c r="N94" s="119" t="s">
        <v>124</v>
      </c>
      <c r="O94" s="120" t="s">
        <v>124</v>
      </c>
    </row>
    <row r="95" spans="1:15" ht="12" customHeight="1">
      <c r="A95" s="381" t="s">
        <v>122</v>
      </c>
      <c r="B95" s="127" t="s">
        <v>109</v>
      </c>
      <c r="C95" s="130" t="s">
        <v>118</v>
      </c>
      <c r="D95" s="130" t="s">
        <v>118</v>
      </c>
      <c r="E95" s="130" t="s">
        <v>118</v>
      </c>
      <c r="F95" s="130" t="s">
        <v>118</v>
      </c>
      <c r="G95" s="131" t="s">
        <v>118</v>
      </c>
      <c r="I95" s="381" t="s">
        <v>122</v>
      </c>
      <c r="J95" s="127" t="s">
        <v>109</v>
      </c>
      <c r="K95" s="130" t="s">
        <v>124</v>
      </c>
      <c r="L95" s="130" t="s">
        <v>124</v>
      </c>
      <c r="M95" s="128" t="s">
        <v>119</v>
      </c>
      <c r="N95" s="128" t="s">
        <v>119</v>
      </c>
      <c r="O95" s="129" t="s">
        <v>119</v>
      </c>
    </row>
    <row r="96" spans="1:15" ht="12" customHeight="1">
      <c r="A96" s="382"/>
      <c r="B96" s="21" t="s">
        <v>113</v>
      </c>
      <c r="C96" s="26" t="s">
        <v>118</v>
      </c>
      <c r="D96" s="26" t="s">
        <v>118</v>
      </c>
      <c r="E96" s="26" t="s">
        <v>118</v>
      </c>
      <c r="F96" s="26" t="s">
        <v>118</v>
      </c>
      <c r="G96" s="117" t="s">
        <v>118</v>
      </c>
      <c r="I96" s="382"/>
      <c r="J96" s="21" t="s">
        <v>113</v>
      </c>
      <c r="K96" s="26" t="s">
        <v>124</v>
      </c>
      <c r="L96" s="26" t="s">
        <v>124</v>
      </c>
      <c r="M96" s="25" t="s">
        <v>119</v>
      </c>
      <c r="N96" s="25" t="s">
        <v>119</v>
      </c>
      <c r="O96" s="116" t="s">
        <v>119</v>
      </c>
    </row>
    <row r="97" spans="1:15" ht="12" customHeight="1">
      <c r="A97" s="382"/>
      <c r="B97" s="21" t="s">
        <v>114</v>
      </c>
      <c r="C97" s="26" t="s">
        <v>118</v>
      </c>
      <c r="D97" s="26" t="s">
        <v>118</v>
      </c>
      <c r="E97" s="26" t="s">
        <v>118</v>
      </c>
      <c r="F97" s="26" t="s">
        <v>118</v>
      </c>
      <c r="G97" s="117" t="s">
        <v>118</v>
      </c>
      <c r="I97" s="382"/>
      <c r="J97" s="21" t="s">
        <v>114</v>
      </c>
      <c r="K97" s="26" t="s">
        <v>124</v>
      </c>
      <c r="L97" s="26" t="s">
        <v>124</v>
      </c>
      <c r="M97" s="25" t="s">
        <v>119</v>
      </c>
      <c r="N97" s="25" t="s">
        <v>119</v>
      </c>
      <c r="O97" s="116" t="s">
        <v>119</v>
      </c>
    </row>
    <row r="98" spans="1:15" ht="12" customHeight="1">
      <c r="A98" s="383"/>
      <c r="B98" s="118" t="s">
        <v>115</v>
      </c>
      <c r="C98" s="119" t="s">
        <v>118</v>
      </c>
      <c r="D98" s="119" t="s">
        <v>118</v>
      </c>
      <c r="E98" s="119" t="s">
        <v>118</v>
      </c>
      <c r="F98" s="119" t="s">
        <v>118</v>
      </c>
      <c r="G98" s="120" t="s">
        <v>118</v>
      </c>
      <c r="I98" s="383"/>
      <c r="J98" s="118" t="s">
        <v>115</v>
      </c>
      <c r="K98" s="119" t="s">
        <v>124</v>
      </c>
      <c r="L98" s="119" t="s">
        <v>124</v>
      </c>
      <c r="M98" s="121" t="s">
        <v>119</v>
      </c>
      <c r="N98" s="121" t="s">
        <v>119</v>
      </c>
      <c r="O98" s="122" t="s">
        <v>119</v>
      </c>
    </row>
    <row r="99" spans="1:15" ht="12" customHeight="1">
      <c r="A99" s="381" t="s">
        <v>127</v>
      </c>
      <c r="B99" s="127" t="s">
        <v>109</v>
      </c>
      <c r="C99" s="130" t="s">
        <v>118</v>
      </c>
      <c r="D99" s="130" t="s">
        <v>118</v>
      </c>
      <c r="E99" s="130" t="s">
        <v>118</v>
      </c>
      <c r="F99" s="130" t="s">
        <v>118</v>
      </c>
      <c r="G99" s="131" t="s">
        <v>118</v>
      </c>
      <c r="I99" s="381" t="s">
        <v>127</v>
      </c>
      <c r="J99" s="127" t="s">
        <v>109</v>
      </c>
      <c r="K99" s="128" t="s">
        <v>119</v>
      </c>
      <c r="L99" s="128" t="s">
        <v>119</v>
      </c>
      <c r="M99" s="128" t="s">
        <v>119</v>
      </c>
      <c r="N99" s="128" t="s">
        <v>119</v>
      </c>
      <c r="O99" s="129" t="s">
        <v>119</v>
      </c>
    </row>
    <row r="100" spans="1:15" ht="12" customHeight="1">
      <c r="A100" s="382"/>
      <c r="B100" s="21" t="s">
        <v>113</v>
      </c>
      <c r="C100" s="26" t="s">
        <v>118</v>
      </c>
      <c r="D100" s="26" t="s">
        <v>118</v>
      </c>
      <c r="E100" s="26" t="s">
        <v>118</v>
      </c>
      <c r="F100" s="26" t="s">
        <v>118</v>
      </c>
      <c r="G100" s="117" t="s">
        <v>118</v>
      </c>
      <c r="I100" s="382"/>
      <c r="J100" s="21" t="s">
        <v>113</v>
      </c>
      <c r="K100" s="25" t="s">
        <v>119</v>
      </c>
      <c r="L100" s="25" t="s">
        <v>119</v>
      </c>
      <c r="M100" s="25" t="s">
        <v>119</v>
      </c>
      <c r="N100" s="25" t="s">
        <v>119</v>
      </c>
      <c r="O100" s="116" t="s">
        <v>119</v>
      </c>
    </row>
    <row r="101" spans="1:15" ht="12" customHeight="1">
      <c r="A101" s="382"/>
      <c r="B101" s="21" t="s">
        <v>114</v>
      </c>
      <c r="C101" s="26" t="s">
        <v>118</v>
      </c>
      <c r="D101" s="26" t="s">
        <v>118</v>
      </c>
      <c r="E101" s="26" t="s">
        <v>118</v>
      </c>
      <c r="F101" s="26" t="s">
        <v>118</v>
      </c>
      <c r="G101" s="117" t="s">
        <v>118</v>
      </c>
      <c r="I101" s="382"/>
      <c r="J101" s="21" t="s">
        <v>114</v>
      </c>
      <c r="K101" s="25" t="s">
        <v>119</v>
      </c>
      <c r="L101" s="25" t="s">
        <v>119</v>
      </c>
      <c r="M101" s="25" t="s">
        <v>119</v>
      </c>
      <c r="N101" s="25" t="s">
        <v>119</v>
      </c>
      <c r="O101" s="116" t="s">
        <v>119</v>
      </c>
    </row>
    <row r="102" spans="1:15" ht="12" customHeight="1">
      <c r="A102" s="383"/>
      <c r="B102" s="118" t="s">
        <v>115</v>
      </c>
      <c r="C102" s="119" t="s">
        <v>118</v>
      </c>
      <c r="D102" s="119" t="s">
        <v>118</v>
      </c>
      <c r="E102" s="119" t="s">
        <v>118</v>
      </c>
      <c r="F102" s="119" t="s">
        <v>118</v>
      </c>
      <c r="G102" s="120" t="s">
        <v>118</v>
      </c>
      <c r="I102" s="383"/>
      <c r="J102" s="118" t="s">
        <v>115</v>
      </c>
      <c r="K102" s="121" t="s">
        <v>119</v>
      </c>
      <c r="L102" s="121" t="s">
        <v>119</v>
      </c>
      <c r="M102" s="121" t="s">
        <v>119</v>
      </c>
      <c r="N102" s="121" t="s">
        <v>119</v>
      </c>
      <c r="O102" s="122" t="s">
        <v>119</v>
      </c>
    </row>
    <row r="103" spans="1:15" ht="12" customHeight="1"/>
    <row r="104" spans="1:15" ht="12" customHeight="1"/>
    <row r="105" spans="1:15">
      <c r="A105" s="384" t="s">
        <v>143</v>
      </c>
      <c r="B105" s="384"/>
      <c r="C105" s="384"/>
      <c r="D105" s="384"/>
      <c r="E105" s="384"/>
      <c r="F105" s="384"/>
      <c r="G105" s="384"/>
      <c r="H105" s="23"/>
      <c r="I105" s="384" t="s">
        <v>144</v>
      </c>
      <c r="J105" s="384"/>
      <c r="K105" s="384"/>
      <c r="L105" s="384"/>
      <c r="M105" s="384"/>
      <c r="N105" s="384"/>
      <c r="O105" s="384"/>
    </row>
    <row r="106" spans="1:15" ht="16.149999999999999" thickBot="1">
      <c r="A106" s="132" t="s">
        <v>99</v>
      </c>
      <c r="B106" s="135" t="s">
        <v>100</v>
      </c>
      <c r="C106" s="135" t="s">
        <v>101</v>
      </c>
      <c r="D106" s="135" t="s">
        <v>102</v>
      </c>
      <c r="E106" s="135" t="s">
        <v>103</v>
      </c>
      <c r="F106" s="135" t="s">
        <v>104</v>
      </c>
      <c r="G106" s="136" t="s">
        <v>105</v>
      </c>
      <c r="I106" s="132" t="s">
        <v>99</v>
      </c>
      <c r="J106" s="135" t="s">
        <v>100</v>
      </c>
      <c r="K106" s="135" t="s">
        <v>101</v>
      </c>
      <c r="L106" s="135" t="s">
        <v>102</v>
      </c>
      <c r="M106" s="135" t="s">
        <v>103</v>
      </c>
      <c r="N106" s="135" t="s">
        <v>104</v>
      </c>
      <c r="O106" s="136" t="s">
        <v>105</v>
      </c>
    </row>
    <row r="107" spans="1:15" ht="12" customHeight="1">
      <c r="A107" s="381" t="s">
        <v>108</v>
      </c>
      <c r="B107" s="127" t="s">
        <v>109</v>
      </c>
      <c r="C107" s="128" t="s">
        <v>119</v>
      </c>
      <c r="D107" s="128" t="s">
        <v>119</v>
      </c>
      <c r="E107" s="128" t="s">
        <v>119</v>
      </c>
      <c r="F107" s="128" t="s">
        <v>119</v>
      </c>
      <c r="G107" s="129" t="s">
        <v>119</v>
      </c>
      <c r="I107" s="381" t="s">
        <v>108</v>
      </c>
      <c r="J107" s="127" t="s">
        <v>109</v>
      </c>
      <c r="K107" s="130" t="s">
        <v>130</v>
      </c>
      <c r="L107" s="130" t="s">
        <v>130</v>
      </c>
      <c r="M107" s="128" t="s">
        <v>124</v>
      </c>
      <c r="N107" s="128" t="s">
        <v>124</v>
      </c>
      <c r="O107" s="129" t="s">
        <v>124</v>
      </c>
    </row>
    <row r="108" spans="1:15" ht="12" customHeight="1">
      <c r="A108" s="382"/>
      <c r="B108" s="21" t="s">
        <v>113</v>
      </c>
      <c r="C108" s="25" t="s">
        <v>119</v>
      </c>
      <c r="D108" s="25" t="s">
        <v>119</v>
      </c>
      <c r="E108" s="25" t="s">
        <v>119</v>
      </c>
      <c r="F108" s="25" t="s">
        <v>119</v>
      </c>
      <c r="G108" s="116" t="s">
        <v>119</v>
      </c>
      <c r="I108" s="382"/>
      <c r="J108" s="21" t="s">
        <v>113</v>
      </c>
      <c r="K108" s="26" t="s">
        <v>130</v>
      </c>
      <c r="L108" s="26" t="s">
        <v>130</v>
      </c>
      <c r="M108" s="25" t="s">
        <v>124</v>
      </c>
      <c r="N108" s="25" t="s">
        <v>124</v>
      </c>
      <c r="O108" s="116" t="s">
        <v>124</v>
      </c>
    </row>
    <row r="109" spans="1:15" ht="12" customHeight="1">
      <c r="A109" s="382"/>
      <c r="B109" s="21" t="s">
        <v>114</v>
      </c>
      <c r="C109" s="25" t="s">
        <v>119</v>
      </c>
      <c r="D109" s="25" t="s">
        <v>119</v>
      </c>
      <c r="E109" s="25" t="s">
        <v>119</v>
      </c>
      <c r="F109" s="25" t="s">
        <v>119</v>
      </c>
      <c r="G109" s="116" t="s">
        <v>119</v>
      </c>
      <c r="I109" s="382"/>
      <c r="J109" s="21" t="s">
        <v>114</v>
      </c>
      <c r="K109" s="26" t="s">
        <v>130</v>
      </c>
      <c r="L109" s="26" t="s">
        <v>130</v>
      </c>
      <c r="M109" s="25" t="s">
        <v>124</v>
      </c>
      <c r="N109" s="25" t="s">
        <v>124</v>
      </c>
      <c r="O109" s="116" t="s">
        <v>124</v>
      </c>
    </row>
    <row r="110" spans="1:15" ht="12" customHeight="1" thickBot="1">
      <c r="A110" s="383"/>
      <c r="B110" s="118" t="s">
        <v>115</v>
      </c>
      <c r="C110" s="121" t="s">
        <v>119</v>
      </c>
      <c r="D110" s="121" t="s">
        <v>119</v>
      </c>
      <c r="E110" s="121" t="s">
        <v>119</v>
      </c>
      <c r="F110" s="121" t="s">
        <v>119</v>
      </c>
      <c r="G110" s="122" t="s">
        <v>119</v>
      </c>
      <c r="I110" s="383"/>
      <c r="J110" s="118" t="s">
        <v>115</v>
      </c>
      <c r="K110" s="119" t="s">
        <v>130</v>
      </c>
      <c r="L110" s="119" t="s">
        <v>130</v>
      </c>
      <c r="M110" s="121" t="s">
        <v>124</v>
      </c>
      <c r="N110" s="121" t="s">
        <v>124</v>
      </c>
      <c r="O110" s="122" t="s">
        <v>124</v>
      </c>
    </row>
    <row r="111" spans="1:15" ht="12" customHeight="1">
      <c r="A111" s="381" t="s">
        <v>117</v>
      </c>
      <c r="B111" s="127" t="s">
        <v>109</v>
      </c>
      <c r="C111" s="128" t="s">
        <v>119</v>
      </c>
      <c r="D111" s="128" t="s">
        <v>119</v>
      </c>
      <c r="E111" s="128" t="s">
        <v>119</v>
      </c>
      <c r="F111" s="128" t="s">
        <v>119</v>
      </c>
      <c r="G111" s="129" t="s">
        <v>119</v>
      </c>
      <c r="I111" s="381" t="s">
        <v>117</v>
      </c>
      <c r="J111" s="127" t="s">
        <v>109</v>
      </c>
      <c r="K111" s="128" t="s">
        <v>124</v>
      </c>
      <c r="L111" s="128" t="s">
        <v>124</v>
      </c>
      <c r="M111" s="128" t="s">
        <v>124</v>
      </c>
      <c r="N111" s="130" t="s">
        <v>119</v>
      </c>
      <c r="O111" s="131" t="s">
        <v>119</v>
      </c>
    </row>
    <row r="112" spans="1:15" ht="12" customHeight="1">
      <c r="A112" s="382"/>
      <c r="B112" s="21" t="s">
        <v>113</v>
      </c>
      <c r="C112" s="25" t="s">
        <v>119</v>
      </c>
      <c r="D112" s="25" t="s">
        <v>119</v>
      </c>
      <c r="E112" s="25" t="s">
        <v>119</v>
      </c>
      <c r="F112" s="25" t="s">
        <v>119</v>
      </c>
      <c r="G112" s="116" t="s">
        <v>119</v>
      </c>
      <c r="I112" s="382"/>
      <c r="J112" s="21" t="s">
        <v>113</v>
      </c>
      <c r="K112" s="25" t="s">
        <v>124</v>
      </c>
      <c r="L112" s="25" t="s">
        <v>124</v>
      </c>
      <c r="M112" s="25" t="s">
        <v>124</v>
      </c>
      <c r="N112" s="26" t="s">
        <v>119</v>
      </c>
      <c r="O112" s="117" t="s">
        <v>119</v>
      </c>
    </row>
    <row r="113" spans="1:15" ht="12" customHeight="1">
      <c r="A113" s="382"/>
      <c r="B113" s="21" t="s">
        <v>114</v>
      </c>
      <c r="C113" s="25" t="s">
        <v>119</v>
      </c>
      <c r="D113" s="25" t="s">
        <v>119</v>
      </c>
      <c r="E113" s="25" t="s">
        <v>119</v>
      </c>
      <c r="F113" s="25" t="s">
        <v>119</v>
      </c>
      <c r="G113" s="116" t="s">
        <v>119</v>
      </c>
      <c r="I113" s="382"/>
      <c r="J113" s="21" t="s">
        <v>114</v>
      </c>
      <c r="K113" s="25" t="s">
        <v>124</v>
      </c>
      <c r="L113" s="25" t="s">
        <v>124</v>
      </c>
      <c r="M113" s="25" t="s">
        <v>124</v>
      </c>
      <c r="N113" s="26" t="s">
        <v>119</v>
      </c>
      <c r="O113" s="117" t="s">
        <v>119</v>
      </c>
    </row>
    <row r="114" spans="1:15" ht="12" customHeight="1" thickBot="1">
      <c r="A114" s="383"/>
      <c r="B114" s="118" t="s">
        <v>115</v>
      </c>
      <c r="C114" s="121" t="s">
        <v>119</v>
      </c>
      <c r="D114" s="121" t="s">
        <v>119</v>
      </c>
      <c r="E114" s="121" t="s">
        <v>119</v>
      </c>
      <c r="F114" s="121" t="s">
        <v>119</v>
      </c>
      <c r="G114" s="122" t="s">
        <v>119</v>
      </c>
      <c r="I114" s="383"/>
      <c r="J114" s="118" t="s">
        <v>115</v>
      </c>
      <c r="K114" s="121" t="s">
        <v>124</v>
      </c>
      <c r="L114" s="121" t="s">
        <v>124</v>
      </c>
      <c r="M114" s="121" t="s">
        <v>124</v>
      </c>
      <c r="N114" s="119" t="s">
        <v>119</v>
      </c>
      <c r="O114" s="120" t="s">
        <v>119</v>
      </c>
    </row>
    <row r="115" spans="1:15" ht="12" customHeight="1">
      <c r="A115" s="381" t="s">
        <v>122</v>
      </c>
      <c r="B115" s="127" t="s">
        <v>109</v>
      </c>
      <c r="C115" s="128" t="s">
        <v>119</v>
      </c>
      <c r="D115" s="128" t="s">
        <v>119</v>
      </c>
      <c r="E115" s="128" t="s">
        <v>119</v>
      </c>
      <c r="F115" s="128" t="s">
        <v>119</v>
      </c>
      <c r="G115" s="129" t="s">
        <v>119</v>
      </c>
      <c r="I115" s="381" t="s">
        <v>122</v>
      </c>
      <c r="J115" s="127" t="s">
        <v>109</v>
      </c>
      <c r="K115" s="130" t="s">
        <v>119</v>
      </c>
      <c r="L115" s="130" t="s">
        <v>119</v>
      </c>
      <c r="M115" s="130" t="s">
        <v>119</v>
      </c>
      <c r="N115" s="130" t="s">
        <v>119</v>
      </c>
      <c r="O115" s="131" t="s">
        <v>119</v>
      </c>
    </row>
    <row r="116" spans="1:15" ht="12" customHeight="1">
      <c r="A116" s="382"/>
      <c r="B116" s="21" t="s">
        <v>113</v>
      </c>
      <c r="C116" s="25" t="s">
        <v>119</v>
      </c>
      <c r="D116" s="25" t="s">
        <v>119</v>
      </c>
      <c r="E116" s="25" t="s">
        <v>119</v>
      </c>
      <c r="F116" s="25" t="s">
        <v>119</v>
      </c>
      <c r="G116" s="116" t="s">
        <v>119</v>
      </c>
      <c r="I116" s="382"/>
      <c r="J116" s="21" t="s">
        <v>113</v>
      </c>
      <c r="K116" s="26" t="s">
        <v>119</v>
      </c>
      <c r="L116" s="26" t="s">
        <v>119</v>
      </c>
      <c r="M116" s="26" t="s">
        <v>119</v>
      </c>
      <c r="N116" s="26" t="s">
        <v>119</v>
      </c>
      <c r="O116" s="117" t="s">
        <v>119</v>
      </c>
    </row>
    <row r="117" spans="1:15" ht="12" customHeight="1">
      <c r="A117" s="382"/>
      <c r="B117" s="21" t="s">
        <v>114</v>
      </c>
      <c r="C117" s="25" t="s">
        <v>119</v>
      </c>
      <c r="D117" s="25" t="s">
        <v>119</v>
      </c>
      <c r="E117" s="25" t="s">
        <v>119</v>
      </c>
      <c r="F117" s="25" t="s">
        <v>119</v>
      </c>
      <c r="G117" s="116" t="s">
        <v>119</v>
      </c>
      <c r="I117" s="382"/>
      <c r="J117" s="21" t="s">
        <v>114</v>
      </c>
      <c r="K117" s="26" t="s">
        <v>119</v>
      </c>
      <c r="L117" s="26" t="s">
        <v>119</v>
      </c>
      <c r="M117" s="26" t="s">
        <v>119</v>
      </c>
      <c r="N117" s="26" t="s">
        <v>119</v>
      </c>
      <c r="O117" s="117" t="s">
        <v>119</v>
      </c>
    </row>
    <row r="118" spans="1:15" ht="12" customHeight="1">
      <c r="A118" s="383"/>
      <c r="B118" s="118" t="s">
        <v>115</v>
      </c>
      <c r="C118" s="121" t="s">
        <v>119</v>
      </c>
      <c r="D118" s="121" t="s">
        <v>119</v>
      </c>
      <c r="E118" s="121" t="s">
        <v>119</v>
      </c>
      <c r="F118" s="121" t="s">
        <v>119</v>
      </c>
      <c r="G118" s="122" t="s">
        <v>119</v>
      </c>
      <c r="I118" s="383"/>
      <c r="J118" s="118" t="s">
        <v>115</v>
      </c>
      <c r="K118" s="119" t="s">
        <v>119</v>
      </c>
      <c r="L118" s="119" t="s">
        <v>119</v>
      </c>
      <c r="M118" s="119" t="s">
        <v>119</v>
      </c>
      <c r="N118" s="119" t="s">
        <v>119</v>
      </c>
      <c r="O118" s="120" t="s">
        <v>119</v>
      </c>
    </row>
    <row r="119" spans="1:15" ht="12" customHeight="1">
      <c r="A119" s="381" t="s">
        <v>127</v>
      </c>
      <c r="B119" s="127" t="s">
        <v>109</v>
      </c>
      <c r="C119" s="128" t="s">
        <v>119</v>
      </c>
      <c r="D119" s="130" t="s">
        <v>130</v>
      </c>
      <c r="E119" s="130" t="s">
        <v>130</v>
      </c>
      <c r="F119" s="130" t="s">
        <v>130</v>
      </c>
      <c r="G119" s="131" t="s">
        <v>130</v>
      </c>
      <c r="I119" s="381" t="s">
        <v>127</v>
      </c>
      <c r="J119" s="127" t="s">
        <v>109</v>
      </c>
      <c r="K119" s="130" t="s">
        <v>119</v>
      </c>
      <c r="L119" s="130" t="s">
        <v>119</v>
      </c>
      <c r="M119" s="130" t="s">
        <v>119</v>
      </c>
      <c r="N119" s="130" t="s">
        <v>119</v>
      </c>
      <c r="O119" s="131" t="s">
        <v>119</v>
      </c>
    </row>
    <row r="120" spans="1:15" ht="12" customHeight="1">
      <c r="A120" s="382"/>
      <c r="B120" s="21" t="s">
        <v>113</v>
      </c>
      <c r="C120" s="25" t="s">
        <v>119</v>
      </c>
      <c r="D120" s="26" t="s">
        <v>130</v>
      </c>
      <c r="E120" s="26" t="s">
        <v>130</v>
      </c>
      <c r="F120" s="26" t="s">
        <v>130</v>
      </c>
      <c r="G120" s="117" t="s">
        <v>130</v>
      </c>
      <c r="I120" s="382"/>
      <c r="J120" s="21" t="s">
        <v>113</v>
      </c>
      <c r="K120" s="26" t="s">
        <v>119</v>
      </c>
      <c r="L120" s="26" t="s">
        <v>119</v>
      </c>
      <c r="M120" s="26" t="s">
        <v>119</v>
      </c>
      <c r="N120" s="26" t="s">
        <v>119</v>
      </c>
      <c r="O120" s="117" t="s">
        <v>119</v>
      </c>
    </row>
    <row r="121" spans="1:15" ht="12" customHeight="1">
      <c r="A121" s="382"/>
      <c r="B121" s="21" t="s">
        <v>114</v>
      </c>
      <c r="C121" s="25" t="s">
        <v>119</v>
      </c>
      <c r="D121" s="26" t="s">
        <v>130</v>
      </c>
      <c r="E121" s="26" t="s">
        <v>130</v>
      </c>
      <c r="F121" s="26" t="s">
        <v>130</v>
      </c>
      <c r="G121" s="117" t="s">
        <v>130</v>
      </c>
      <c r="I121" s="382"/>
      <c r="J121" s="21" t="s">
        <v>114</v>
      </c>
      <c r="K121" s="26" t="s">
        <v>119</v>
      </c>
      <c r="L121" s="26" t="s">
        <v>119</v>
      </c>
      <c r="M121" s="26" t="s">
        <v>119</v>
      </c>
      <c r="N121" s="26" t="s">
        <v>119</v>
      </c>
      <c r="O121" s="117" t="s">
        <v>119</v>
      </c>
    </row>
    <row r="122" spans="1:15" ht="12" customHeight="1">
      <c r="A122" s="383"/>
      <c r="B122" s="118" t="s">
        <v>115</v>
      </c>
      <c r="C122" s="121" t="s">
        <v>119</v>
      </c>
      <c r="D122" s="119" t="s">
        <v>130</v>
      </c>
      <c r="E122" s="119" t="s">
        <v>130</v>
      </c>
      <c r="F122" s="119" t="s">
        <v>130</v>
      </c>
      <c r="G122" s="120" t="s">
        <v>130</v>
      </c>
      <c r="I122" s="383"/>
      <c r="J122" s="118" t="s">
        <v>115</v>
      </c>
      <c r="K122" s="119" t="s">
        <v>119</v>
      </c>
      <c r="L122" s="119" t="s">
        <v>119</v>
      </c>
      <c r="M122" s="119" t="s">
        <v>119</v>
      </c>
      <c r="N122" s="119" t="s">
        <v>119</v>
      </c>
      <c r="O122" s="120" t="s">
        <v>119</v>
      </c>
    </row>
    <row r="125" spans="1:15">
      <c r="A125" s="384" t="s">
        <v>145</v>
      </c>
      <c r="B125" s="384"/>
      <c r="C125" s="384"/>
      <c r="D125" s="384"/>
      <c r="E125" s="384"/>
      <c r="F125" s="384"/>
      <c r="G125" s="384"/>
      <c r="H125" s="23"/>
      <c r="I125" s="384" t="s">
        <v>146</v>
      </c>
      <c r="J125" s="384"/>
      <c r="K125" s="384"/>
      <c r="L125" s="384"/>
      <c r="M125" s="384"/>
      <c r="N125" s="384"/>
      <c r="O125" s="384"/>
    </row>
    <row r="126" spans="1:15">
      <c r="A126" s="132" t="s">
        <v>99</v>
      </c>
      <c r="B126" s="135" t="s">
        <v>100</v>
      </c>
      <c r="C126" s="135" t="s">
        <v>101</v>
      </c>
      <c r="D126" s="135" t="s">
        <v>102</v>
      </c>
      <c r="E126" s="135" t="s">
        <v>103</v>
      </c>
      <c r="F126" s="135" t="s">
        <v>104</v>
      </c>
      <c r="G126" s="123" t="s">
        <v>105</v>
      </c>
      <c r="I126" s="132" t="s">
        <v>99</v>
      </c>
      <c r="J126" s="135" t="s">
        <v>100</v>
      </c>
      <c r="K126" s="135" t="s">
        <v>101</v>
      </c>
      <c r="L126" s="135" t="s">
        <v>102</v>
      </c>
      <c r="M126" s="135" t="s">
        <v>103</v>
      </c>
      <c r="N126" s="135" t="s">
        <v>104</v>
      </c>
      <c r="O126" s="136" t="s">
        <v>105</v>
      </c>
    </row>
    <row r="127" spans="1:15" ht="12" customHeight="1">
      <c r="A127" s="381" t="s">
        <v>108</v>
      </c>
      <c r="B127" s="127" t="s">
        <v>109</v>
      </c>
      <c r="C127" s="130" t="s">
        <v>119</v>
      </c>
      <c r="D127" s="130" t="s">
        <v>119</v>
      </c>
      <c r="E127" s="130" t="s">
        <v>119</v>
      </c>
      <c r="F127" s="130" t="s">
        <v>119</v>
      </c>
      <c r="G127" s="117" t="s">
        <v>119</v>
      </c>
      <c r="I127" s="381" t="s">
        <v>108</v>
      </c>
      <c r="J127" s="127" t="s">
        <v>109</v>
      </c>
      <c r="K127" s="130" t="s">
        <v>119</v>
      </c>
      <c r="L127" s="130" t="s">
        <v>119</v>
      </c>
      <c r="M127" s="130" t="s">
        <v>119</v>
      </c>
      <c r="N127" s="130" t="s">
        <v>119</v>
      </c>
      <c r="O127" s="131" t="s">
        <v>119</v>
      </c>
    </row>
    <row r="128" spans="1:15" ht="12" customHeight="1">
      <c r="A128" s="382"/>
      <c r="B128" s="21" t="s">
        <v>113</v>
      </c>
      <c r="C128" s="26" t="s">
        <v>119</v>
      </c>
      <c r="D128" s="26" t="s">
        <v>119</v>
      </c>
      <c r="E128" s="26" t="s">
        <v>119</v>
      </c>
      <c r="F128" s="26" t="s">
        <v>119</v>
      </c>
      <c r="G128" s="117" t="s">
        <v>119</v>
      </c>
      <c r="I128" s="382"/>
      <c r="J128" s="21" t="s">
        <v>113</v>
      </c>
      <c r="K128" s="26" t="s">
        <v>119</v>
      </c>
      <c r="L128" s="26" t="s">
        <v>119</v>
      </c>
      <c r="M128" s="26" t="s">
        <v>119</v>
      </c>
      <c r="N128" s="26" t="s">
        <v>119</v>
      </c>
      <c r="O128" s="117" t="s">
        <v>119</v>
      </c>
    </row>
    <row r="129" spans="1:15" ht="12" customHeight="1">
      <c r="A129" s="382"/>
      <c r="B129" s="21" t="s">
        <v>114</v>
      </c>
      <c r="C129" s="26" t="s">
        <v>119</v>
      </c>
      <c r="D129" s="26" t="s">
        <v>119</v>
      </c>
      <c r="E129" s="26" t="s">
        <v>119</v>
      </c>
      <c r="F129" s="26" t="s">
        <v>119</v>
      </c>
      <c r="G129" s="117" t="s">
        <v>119</v>
      </c>
      <c r="I129" s="382"/>
      <c r="J129" s="21" t="s">
        <v>114</v>
      </c>
      <c r="K129" s="26" t="s">
        <v>119</v>
      </c>
      <c r="L129" s="26" t="s">
        <v>119</v>
      </c>
      <c r="M129" s="26" t="s">
        <v>119</v>
      </c>
      <c r="N129" s="26" t="s">
        <v>119</v>
      </c>
      <c r="O129" s="117" t="s">
        <v>119</v>
      </c>
    </row>
    <row r="130" spans="1:15" ht="12" customHeight="1">
      <c r="A130" s="383"/>
      <c r="B130" s="118" t="s">
        <v>115</v>
      </c>
      <c r="C130" s="119" t="s">
        <v>119</v>
      </c>
      <c r="D130" s="119" t="s">
        <v>119</v>
      </c>
      <c r="E130" s="119" t="s">
        <v>119</v>
      </c>
      <c r="F130" s="119" t="s">
        <v>119</v>
      </c>
      <c r="G130" s="120" t="s">
        <v>119</v>
      </c>
      <c r="I130" s="383"/>
      <c r="J130" s="118" t="s">
        <v>115</v>
      </c>
      <c r="K130" s="119" t="s">
        <v>119</v>
      </c>
      <c r="L130" s="119" t="s">
        <v>119</v>
      </c>
      <c r="M130" s="119" t="s">
        <v>119</v>
      </c>
      <c r="N130" s="119" t="s">
        <v>119</v>
      </c>
      <c r="O130" s="120" t="s">
        <v>119</v>
      </c>
    </row>
    <row r="131" spans="1:15" ht="12" customHeight="1">
      <c r="A131" s="381" t="s">
        <v>117</v>
      </c>
      <c r="B131" s="127" t="s">
        <v>109</v>
      </c>
      <c r="C131" s="130" t="s">
        <v>119</v>
      </c>
      <c r="D131" s="130" t="s">
        <v>119</v>
      </c>
      <c r="E131" s="130" t="s">
        <v>119</v>
      </c>
      <c r="F131" s="130" t="s">
        <v>119</v>
      </c>
      <c r="G131" s="131" t="s">
        <v>119</v>
      </c>
      <c r="I131" s="381" t="s">
        <v>117</v>
      </c>
      <c r="J131" s="127" t="s">
        <v>109</v>
      </c>
      <c r="K131" s="130" t="s">
        <v>119</v>
      </c>
      <c r="L131" s="130" t="s">
        <v>119</v>
      </c>
      <c r="M131" s="130" t="s">
        <v>119</v>
      </c>
      <c r="N131" s="130" t="s">
        <v>119</v>
      </c>
      <c r="O131" s="131" t="s">
        <v>119</v>
      </c>
    </row>
    <row r="132" spans="1:15" ht="12" customHeight="1">
      <c r="A132" s="382"/>
      <c r="B132" s="21" t="s">
        <v>113</v>
      </c>
      <c r="C132" s="26" t="s">
        <v>119</v>
      </c>
      <c r="D132" s="26" t="s">
        <v>119</v>
      </c>
      <c r="E132" s="26" t="s">
        <v>119</v>
      </c>
      <c r="F132" s="26" t="s">
        <v>119</v>
      </c>
      <c r="G132" s="117" t="s">
        <v>119</v>
      </c>
      <c r="I132" s="382"/>
      <c r="J132" s="21" t="s">
        <v>113</v>
      </c>
      <c r="K132" s="26" t="s">
        <v>119</v>
      </c>
      <c r="L132" s="26" t="s">
        <v>119</v>
      </c>
      <c r="M132" s="26" t="s">
        <v>119</v>
      </c>
      <c r="N132" s="26" t="s">
        <v>119</v>
      </c>
      <c r="O132" s="117" t="s">
        <v>119</v>
      </c>
    </row>
    <row r="133" spans="1:15" ht="12" customHeight="1">
      <c r="A133" s="382"/>
      <c r="B133" s="21" t="s">
        <v>114</v>
      </c>
      <c r="C133" s="26" t="s">
        <v>119</v>
      </c>
      <c r="D133" s="26" t="s">
        <v>119</v>
      </c>
      <c r="E133" s="26" t="s">
        <v>119</v>
      </c>
      <c r="F133" s="26" t="s">
        <v>119</v>
      </c>
      <c r="G133" s="117" t="s">
        <v>119</v>
      </c>
      <c r="I133" s="382"/>
      <c r="J133" s="21" t="s">
        <v>114</v>
      </c>
      <c r="K133" s="26" t="s">
        <v>119</v>
      </c>
      <c r="L133" s="26" t="s">
        <v>119</v>
      </c>
      <c r="M133" s="26" t="s">
        <v>119</v>
      </c>
      <c r="N133" s="26" t="s">
        <v>119</v>
      </c>
      <c r="O133" s="117" t="s">
        <v>119</v>
      </c>
    </row>
    <row r="134" spans="1:15" ht="12" customHeight="1">
      <c r="A134" s="383"/>
      <c r="B134" s="118" t="s">
        <v>115</v>
      </c>
      <c r="C134" s="119" t="s">
        <v>119</v>
      </c>
      <c r="D134" s="119" t="s">
        <v>119</v>
      </c>
      <c r="E134" s="119" t="s">
        <v>119</v>
      </c>
      <c r="F134" s="119" t="s">
        <v>119</v>
      </c>
      <c r="G134" s="120" t="s">
        <v>119</v>
      </c>
      <c r="I134" s="383"/>
      <c r="J134" s="118" t="s">
        <v>115</v>
      </c>
      <c r="K134" s="119" t="s">
        <v>119</v>
      </c>
      <c r="L134" s="119" t="s">
        <v>119</v>
      </c>
      <c r="M134" s="119" t="s">
        <v>119</v>
      </c>
      <c r="N134" s="119" t="s">
        <v>119</v>
      </c>
      <c r="O134" s="120" t="s">
        <v>119</v>
      </c>
    </row>
    <row r="135" spans="1:15" ht="12" customHeight="1">
      <c r="A135" s="381" t="s">
        <v>122</v>
      </c>
      <c r="B135" s="127" t="s">
        <v>109</v>
      </c>
      <c r="C135" s="130" t="s">
        <v>119</v>
      </c>
      <c r="D135" s="130" t="s">
        <v>119</v>
      </c>
      <c r="E135" s="130" t="s">
        <v>119</v>
      </c>
      <c r="F135" s="130" t="s">
        <v>119</v>
      </c>
      <c r="G135" s="131" t="s">
        <v>119</v>
      </c>
      <c r="I135" s="381" t="s">
        <v>122</v>
      </c>
      <c r="J135" s="127" t="s">
        <v>109</v>
      </c>
      <c r="K135" s="130" t="s">
        <v>119</v>
      </c>
      <c r="L135" s="130" t="s">
        <v>119</v>
      </c>
      <c r="M135" s="130" t="s">
        <v>119</v>
      </c>
      <c r="N135" s="130" t="s">
        <v>119</v>
      </c>
      <c r="O135" s="131" t="s">
        <v>119</v>
      </c>
    </row>
    <row r="136" spans="1:15" ht="12" customHeight="1">
      <c r="A136" s="382"/>
      <c r="B136" s="21" t="s">
        <v>113</v>
      </c>
      <c r="C136" s="26" t="s">
        <v>119</v>
      </c>
      <c r="D136" s="26" t="s">
        <v>119</v>
      </c>
      <c r="E136" s="26" t="s">
        <v>119</v>
      </c>
      <c r="F136" s="26" t="s">
        <v>119</v>
      </c>
      <c r="G136" s="117" t="s">
        <v>119</v>
      </c>
      <c r="I136" s="382"/>
      <c r="J136" s="21" t="s">
        <v>113</v>
      </c>
      <c r="K136" s="26" t="s">
        <v>119</v>
      </c>
      <c r="L136" s="26" t="s">
        <v>119</v>
      </c>
      <c r="M136" s="26" t="s">
        <v>119</v>
      </c>
      <c r="N136" s="26" t="s">
        <v>119</v>
      </c>
      <c r="O136" s="117" t="s">
        <v>119</v>
      </c>
    </row>
    <row r="137" spans="1:15" ht="12" customHeight="1">
      <c r="A137" s="382"/>
      <c r="B137" s="21" t="s">
        <v>114</v>
      </c>
      <c r="C137" s="26" t="s">
        <v>119</v>
      </c>
      <c r="D137" s="26" t="s">
        <v>119</v>
      </c>
      <c r="E137" s="26" t="s">
        <v>119</v>
      </c>
      <c r="F137" s="26" t="s">
        <v>119</v>
      </c>
      <c r="G137" s="117" t="s">
        <v>119</v>
      </c>
      <c r="I137" s="382"/>
      <c r="J137" s="21" t="s">
        <v>114</v>
      </c>
      <c r="K137" s="26" t="s">
        <v>119</v>
      </c>
      <c r="L137" s="26" t="s">
        <v>119</v>
      </c>
      <c r="M137" s="26" t="s">
        <v>119</v>
      </c>
      <c r="N137" s="26" t="s">
        <v>119</v>
      </c>
      <c r="O137" s="117" t="s">
        <v>119</v>
      </c>
    </row>
    <row r="138" spans="1:15" ht="12" customHeight="1">
      <c r="A138" s="383"/>
      <c r="B138" s="118" t="s">
        <v>115</v>
      </c>
      <c r="C138" s="119" t="s">
        <v>119</v>
      </c>
      <c r="D138" s="119" t="s">
        <v>119</v>
      </c>
      <c r="E138" s="119" t="s">
        <v>119</v>
      </c>
      <c r="F138" s="119" t="s">
        <v>119</v>
      </c>
      <c r="G138" s="120" t="s">
        <v>119</v>
      </c>
      <c r="I138" s="383"/>
      <c r="J138" s="118" t="s">
        <v>115</v>
      </c>
      <c r="K138" s="119" t="s">
        <v>119</v>
      </c>
      <c r="L138" s="119" t="s">
        <v>119</v>
      </c>
      <c r="M138" s="119" t="s">
        <v>119</v>
      </c>
      <c r="N138" s="119" t="s">
        <v>119</v>
      </c>
      <c r="O138" s="120" t="s">
        <v>119</v>
      </c>
    </row>
    <row r="139" spans="1:15" ht="12" customHeight="1">
      <c r="A139" s="381" t="s">
        <v>127</v>
      </c>
      <c r="B139" s="127" t="s">
        <v>109</v>
      </c>
      <c r="C139" s="130" t="s">
        <v>119</v>
      </c>
      <c r="D139" s="130" t="s">
        <v>119</v>
      </c>
      <c r="E139" s="130" t="s">
        <v>119</v>
      </c>
      <c r="F139" s="130" t="s">
        <v>119</v>
      </c>
      <c r="G139" s="131" t="s">
        <v>119</v>
      </c>
      <c r="I139" s="381" t="s">
        <v>127</v>
      </c>
      <c r="J139" s="127" t="s">
        <v>109</v>
      </c>
      <c r="K139" s="130" t="s">
        <v>119</v>
      </c>
      <c r="L139" s="130" t="s">
        <v>119</v>
      </c>
      <c r="M139" s="130" t="s">
        <v>119</v>
      </c>
      <c r="N139" s="130" t="s">
        <v>119</v>
      </c>
      <c r="O139" s="131" t="s">
        <v>119</v>
      </c>
    </row>
    <row r="140" spans="1:15" ht="12" customHeight="1">
      <c r="A140" s="382"/>
      <c r="B140" s="21" t="s">
        <v>113</v>
      </c>
      <c r="C140" s="26" t="s">
        <v>119</v>
      </c>
      <c r="D140" s="26" t="s">
        <v>119</v>
      </c>
      <c r="E140" s="26" t="s">
        <v>119</v>
      </c>
      <c r="F140" s="26" t="s">
        <v>119</v>
      </c>
      <c r="G140" s="117" t="s">
        <v>119</v>
      </c>
      <c r="I140" s="382"/>
      <c r="J140" s="21" t="s">
        <v>113</v>
      </c>
      <c r="K140" s="26" t="s">
        <v>119</v>
      </c>
      <c r="L140" s="26" t="s">
        <v>119</v>
      </c>
      <c r="M140" s="26" t="s">
        <v>119</v>
      </c>
      <c r="N140" s="26" t="s">
        <v>119</v>
      </c>
      <c r="O140" s="117" t="s">
        <v>119</v>
      </c>
    </row>
    <row r="141" spans="1:15" ht="12" customHeight="1">
      <c r="A141" s="382"/>
      <c r="B141" s="21" t="s">
        <v>114</v>
      </c>
      <c r="C141" s="26" t="s">
        <v>119</v>
      </c>
      <c r="D141" s="26" t="s">
        <v>119</v>
      </c>
      <c r="E141" s="26" t="s">
        <v>119</v>
      </c>
      <c r="F141" s="26" t="s">
        <v>119</v>
      </c>
      <c r="G141" s="117" t="s">
        <v>119</v>
      </c>
      <c r="I141" s="382"/>
      <c r="J141" s="21" t="s">
        <v>114</v>
      </c>
      <c r="K141" s="26" t="s">
        <v>119</v>
      </c>
      <c r="L141" s="26" t="s">
        <v>119</v>
      </c>
      <c r="M141" s="26" t="s">
        <v>119</v>
      </c>
      <c r="N141" s="26" t="s">
        <v>119</v>
      </c>
      <c r="O141" s="117" t="s">
        <v>119</v>
      </c>
    </row>
    <row r="142" spans="1:15" ht="12" customHeight="1">
      <c r="A142" s="383"/>
      <c r="B142" s="118" t="s">
        <v>115</v>
      </c>
      <c r="C142" s="119" t="s">
        <v>119</v>
      </c>
      <c r="D142" s="119" t="s">
        <v>119</v>
      </c>
      <c r="E142" s="119" t="s">
        <v>119</v>
      </c>
      <c r="F142" s="119" t="s">
        <v>119</v>
      </c>
      <c r="G142" s="120" t="s">
        <v>119</v>
      </c>
      <c r="I142" s="383"/>
      <c r="J142" s="118" t="s">
        <v>115</v>
      </c>
      <c r="K142" s="119" t="s">
        <v>119</v>
      </c>
      <c r="L142" s="119" t="s">
        <v>119</v>
      </c>
      <c r="M142" s="119" t="s">
        <v>119</v>
      </c>
      <c r="N142" s="119" t="s">
        <v>119</v>
      </c>
      <c r="O142" s="120" t="s">
        <v>119</v>
      </c>
    </row>
    <row r="145" spans="1:15">
      <c r="A145" s="384" t="s">
        <v>147</v>
      </c>
      <c r="B145" s="384"/>
      <c r="C145" s="384"/>
      <c r="D145" s="384"/>
      <c r="E145" s="384"/>
      <c r="F145" s="384"/>
      <c r="G145" s="384"/>
      <c r="H145" s="23"/>
      <c r="I145" s="384" t="s">
        <v>148</v>
      </c>
      <c r="J145" s="384"/>
      <c r="K145" s="384"/>
      <c r="L145" s="384"/>
      <c r="M145" s="384"/>
      <c r="N145" s="384"/>
      <c r="O145" s="384"/>
    </row>
    <row r="146" spans="1:15">
      <c r="A146" s="132" t="s">
        <v>99</v>
      </c>
      <c r="B146" s="135" t="s">
        <v>100</v>
      </c>
      <c r="C146" s="135" t="s">
        <v>101</v>
      </c>
      <c r="D146" s="135" t="s">
        <v>102</v>
      </c>
      <c r="E146" s="135" t="s">
        <v>103</v>
      </c>
      <c r="F146" s="135" t="s">
        <v>104</v>
      </c>
      <c r="G146" s="136" t="s">
        <v>105</v>
      </c>
      <c r="I146" s="132" t="s">
        <v>99</v>
      </c>
      <c r="J146" s="135" t="s">
        <v>100</v>
      </c>
      <c r="K146" s="135" t="s">
        <v>101</v>
      </c>
      <c r="L146" s="135" t="s">
        <v>102</v>
      </c>
      <c r="M146" s="135" t="s">
        <v>103</v>
      </c>
      <c r="N146" s="135" t="s">
        <v>104</v>
      </c>
      <c r="O146" s="136" t="s">
        <v>105</v>
      </c>
    </row>
    <row r="147" spans="1:15" ht="12" customHeight="1">
      <c r="A147" s="381" t="s">
        <v>108</v>
      </c>
      <c r="B147" s="127" t="s">
        <v>109</v>
      </c>
      <c r="C147" s="130" t="s">
        <v>119</v>
      </c>
      <c r="D147" s="130" t="s">
        <v>119</v>
      </c>
      <c r="E147" s="130" t="s">
        <v>119</v>
      </c>
      <c r="F147" s="130" t="s">
        <v>119</v>
      </c>
      <c r="G147" s="131" t="s">
        <v>119</v>
      </c>
      <c r="I147" s="381" t="s">
        <v>108</v>
      </c>
      <c r="J147" s="127" t="s">
        <v>109</v>
      </c>
      <c r="K147" s="130" t="s">
        <v>119</v>
      </c>
      <c r="L147" s="130" t="s">
        <v>119</v>
      </c>
      <c r="M147" s="130" t="s">
        <v>119</v>
      </c>
      <c r="N147" s="130" t="s">
        <v>119</v>
      </c>
      <c r="O147" s="131" t="s">
        <v>119</v>
      </c>
    </row>
    <row r="148" spans="1:15" ht="12" customHeight="1">
      <c r="A148" s="382"/>
      <c r="B148" s="21" t="s">
        <v>113</v>
      </c>
      <c r="C148" s="26" t="s">
        <v>119</v>
      </c>
      <c r="D148" s="26" t="s">
        <v>119</v>
      </c>
      <c r="E148" s="26" t="s">
        <v>119</v>
      </c>
      <c r="F148" s="26" t="s">
        <v>119</v>
      </c>
      <c r="G148" s="117" t="s">
        <v>119</v>
      </c>
      <c r="I148" s="382"/>
      <c r="J148" s="21" t="s">
        <v>113</v>
      </c>
      <c r="K148" s="26" t="s">
        <v>119</v>
      </c>
      <c r="L148" s="26" t="s">
        <v>119</v>
      </c>
      <c r="M148" s="26" t="s">
        <v>119</v>
      </c>
      <c r="N148" s="26" t="s">
        <v>119</v>
      </c>
      <c r="O148" s="117" t="s">
        <v>119</v>
      </c>
    </row>
    <row r="149" spans="1:15" ht="12" customHeight="1">
      <c r="A149" s="382"/>
      <c r="B149" s="21" t="s">
        <v>114</v>
      </c>
      <c r="C149" s="26" t="s">
        <v>119</v>
      </c>
      <c r="D149" s="26" t="s">
        <v>119</v>
      </c>
      <c r="E149" s="26" t="s">
        <v>119</v>
      </c>
      <c r="F149" s="26" t="s">
        <v>119</v>
      </c>
      <c r="G149" s="117" t="s">
        <v>119</v>
      </c>
      <c r="I149" s="382"/>
      <c r="J149" s="21" t="s">
        <v>114</v>
      </c>
      <c r="K149" s="26" t="s">
        <v>119</v>
      </c>
      <c r="L149" s="26" t="s">
        <v>119</v>
      </c>
      <c r="M149" s="26" t="s">
        <v>119</v>
      </c>
      <c r="N149" s="26" t="s">
        <v>119</v>
      </c>
      <c r="O149" s="117" t="s">
        <v>119</v>
      </c>
    </row>
    <row r="150" spans="1:15" ht="12" customHeight="1">
      <c r="A150" s="383"/>
      <c r="B150" s="118" t="s">
        <v>115</v>
      </c>
      <c r="C150" s="119" t="s">
        <v>119</v>
      </c>
      <c r="D150" s="119" t="s">
        <v>119</v>
      </c>
      <c r="E150" s="119" t="s">
        <v>119</v>
      </c>
      <c r="F150" s="119" t="s">
        <v>119</v>
      </c>
      <c r="G150" s="120" t="s">
        <v>119</v>
      </c>
      <c r="I150" s="383"/>
      <c r="J150" s="118" t="s">
        <v>115</v>
      </c>
      <c r="K150" s="119" t="s">
        <v>119</v>
      </c>
      <c r="L150" s="119" t="s">
        <v>119</v>
      </c>
      <c r="M150" s="119" t="s">
        <v>119</v>
      </c>
      <c r="N150" s="119" t="s">
        <v>119</v>
      </c>
      <c r="O150" s="120" t="s">
        <v>119</v>
      </c>
    </row>
    <row r="151" spans="1:15" ht="12" customHeight="1">
      <c r="A151" s="381" t="s">
        <v>117</v>
      </c>
      <c r="B151" s="127" t="s">
        <v>109</v>
      </c>
      <c r="C151" s="130" t="s">
        <v>119</v>
      </c>
      <c r="D151" s="130" t="s">
        <v>119</v>
      </c>
      <c r="E151" s="130" t="s">
        <v>119</v>
      </c>
      <c r="F151" s="130" t="s">
        <v>119</v>
      </c>
      <c r="G151" s="131" t="s">
        <v>119</v>
      </c>
      <c r="I151" s="381" t="s">
        <v>117</v>
      </c>
      <c r="J151" s="127" t="s">
        <v>109</v>
      </c>
      <c r="K151" s="130" t="s">
        <v>119</v>
      </c>
      <c r="L151" s="130" t="s">
        <v>119</v>
      </c>
      <c r="M151" s="130" t="s">
        <v>119</v>
      </c>
      <c r="N151" s="130" t="s">
        <v>119</v>
      </c>
      <c r="O151" s="131" t="s">
        <v>119</v>
      </c>
    </row>
    <row r="152" spans="1:15" ht="12" customHeight="1">
      <c r="A152" s="382"/>
      <c r="B152" s="21" t="s">
        <v>113</v>
      </c>
      <c r="C152" s="26" t="s">
        <v>119</v>
      </c>
      <c r="D152" s="26" t="s">
        <v>119</v>
      </c>
      <c r="E152" s="26" t="s">
        <v>119</v>
      </c>
      <c r="F152" s="26" t="s">
        <v>119</v>
      </c>
      <c r="G152" s="117" t="s">
        <v>119</v>
      </c>
      <c r="I152" s="382"/>
      <c r="J152" s="21" t="s">
        <v>113</v>
      </c>
      <c r="K152" s="26" t="s">
        <v>119</v>
      </c>
      <c r="L152" s="26" t="s">
        <v>119</v>
      </c>
      <c r="M152" s="26" t="s">
        <v>119</v>
      </c>
      <c r="N152" s="26" t="s">
        <v>119</v>
      </c>
      <c r="O152" s="117" t="s">
        <v>119</v>
      </c>
    </row>
    <row r="153" spans="1:15" ht="12" customHeight="1">
      <c r="A153" s="382"/>
      <c r="B153" s="21" t="s">
        <v>114</v>
      </c>
      <c r="C153" s="26" t="s">
        <v>119</v>
      </c>
      <c r="D153" s="26" t="s">
        <v>119</v>
      </c>
      <c r="E153" s="26" t="s">
        <v>119</v>
      </c>
      <c r="F153" s="26" t="s">
        <v>119</v>
      </c>
      <c r="G153" s="117" t="s">
        <v>119</v>
      </c>
      <c r="I153" s="382"/>
      <c r="J153" s="21" t="s">
        <v>114</v>
      </c>
      <c r="K153" s="26" t="s">
        <v>119</v>
      </c>
      <c r="L153" s="26" t="s">
        <v>119</v>
      </c>
      <c r="M153" s="26" t="s">
        <v>119</v>
      </c>
      <c r="N153" s="26" t="s">
        <v>119</v>
      </c>
      <c r="O153" s="117" t="s">
        <v>119</v>
      </c>
    </row>
    <row r="154" spans="1:15" ht="12" customHeight="1" thickBot="1">
      <c r="A154" s="383"/>
      <c r="B154" s="118" t="s">
        <v>115</v>
      </c>
      <c r="C154" s="119" t="s">
        <v>119</v>
      </c>
      <c r="D154" s="119" t="s">
        <v>119</v>
      </c>
      <c r="E154" s="119" t="s">
        <v>119</v>
      </c>
      <c r="F154" s="119" t="s">
        <v>119</v>
      </c>
      <c r="G154" s="120" t="s">
        <v>119</v>
      </c>
      <c r="I154" s="383"/>
      <c r="J154" s="118" t="s">
        <v>115</v>
      </c>
      <c r="K154" s="119" t="s">
        <v>119</v>
      </c>
      <c r="L154" s="119" t="s">
        <v>119</v>
      </c>
      <c r="M154" s="119" t="s">
        <v>119</v>
      </c>
      <c r="N154" s="119" t="s">
        <v>119</v>
      </c>
      <c r="O154" s="120" t="s">
        <v>119</v>
      </c>
    </row>
    <row r="155" spans="1:15" ht="12" customHeight="1">
      <c r="A155" s="381" t="s">
        <v>122</v>
      </c>
      <c r="B155" s="127" t="s">
        <v>109</v>
      </c>
      <c r="C155" s="130" t="s">
        <v>119</v>
      </c>
      <c r="D155" s="130" t="s">
        <v>119</v>
      </c>
      <c r="E155" s="130" t="s">
        <v>119</v>
      </c>
      <c r="F155" s="130" t="s">
        <v>119</v>
      </c>
      <c r="G155" s="131" t="s">
        <v>119</v>
      </c>
      <c r="I155" s="381" t="s">
        <v>122</v>
      </c>
      <c r="J155" s="127" t="s">
        <v>109</v>
      </c>
      <c r="K155" s="130" t="s">
        <v>119</v>
      </c>
      <c r="L155" s="130" t="s">
        <v>119</v>
      </c>
      <c r="M155" s="130" t="s">
        <v>119</v>
      </c>
      <c r="N155" s="130" t="s">
        <v>119</v>
      </c>
      <c r="O155" s="131" t="s">
        <v>119</v>
      </c>
    </row>
    <row r="156" spans="1:15" ht="12" customHeight="1">
      <c r="A156" s="382"/>
      <c r="B156" s="21" t="s">
        <v>113</v>
      </c>
      <c r="C156" s="26" t="s">
        <v>119</v>
      </c>
      <c r="D156" s="26" t="s">
        <v>119</v>
      </c>
      <c r="E156" s="26" t="s">
        <v>119</v>
      </c>
      <c r="F156" s="26" t="s">
        <v>119</v>
      </c>
      <c r="G156" s="117" t="s">
        <v>119</v>
      </c>
      <c r="I156" s="382"/>
      <c r="J156" s="21" t="s">
        <v>113</v>
      </c>
      <c r="K156" s="26" t="s">
        <v>119</v>
      </c>
      <c r="L156" s="26" t="s">
        <v>119</v>
      </c>
      <c r="M156" s="26" t="s">
        <v>119</v>
      </c>
      <c r="N156" s="26" t="s">
        <v>119</v>
      </c>
      <c r="O156" s="117" t="s">
        <v>119</v>
      </c>
    </row>
    <row r="157" spans="1:15" ht="12" customHeight="1">
      <c r="A157" s="382"/>
      <c r="B157" s="21" t="s">
        <v>114</v>
      </c>
      <c r="C157" s="26" t="s">
        <v>119</v>
      </c>
      <c r="D157" s="26" t="s">
        <v>119</v>
      </c>
      <c r="E157" s="26" t="s">
        <v>119</v>
      </c>
      <c r="F157" s="26" t="s">
        <v>119</v>
      </c>
      <c r="G157" s="117" t="s">
        <v>119</v>
      </c>
      <c r="I157" s="382"/>
      <c r="J157" s="21" t="s">
        <v>114</v>
      </c>
      <c r="K157" s="26" t="s">
        <v>119</v>
      </c>
      <c r="L157" s="26" t="s">
        <v>119</v>
      </c>
      <c r="M157" s="26" t="s">
        <v>119</v>
      </c>
      <c r="N157" s="26" t="s">
        <v>119</v>
      </c>
      <c r="O157" s="117" t="s">
        <v>119</v>
      </c>
    </row>
    <row r="158" spans="1:15" ht="12" customHeight="1" thickBot="1">
      <c r="A158" s="383"/>
      <c r="B158" s="118" t="s">
        <v>115</v>
      </c>
      <c r="C158" s="119" t="s">
        <v>119</v>
      </c>
      <c r="D158" s="119" t="s">
        <v>119</v>
      </c>
      <c r="E158" s="119" t="s">
        <v>119</v>
      </c>
      <c r="F158" s="119" t="s">
        <v>119</v>
      </c>
      <c r="G158" s="120" t="s">
        <v>119</v>
      </c>
      <c r="I158" s="383"/>
      <c r="J158" s="118" t="s">
        <v>115</v>
      </c>
      <c r="K158" s="119" t="s">
        <v>119</v>
      </c>
      <c r="L158" s="119" t="s">
        <v>119</v>
      </c>
      <c r="M158" s="119" t="s">
        <v>119</v>
      </c>
      <c r="N158" s="119" t="s">
        <v>119</v>
      </c>
      <c r="O158" s="120" t="s">
        <v>119</v>
      </c>
    </row>
    <row r="159" spans="1:15" ht="12" customHeight="1">
      <c r="A159" s="381" t="s">
        <v>127</v>
      </c>
      <c r="B159" s="127" t="s">
        <v>109</v>
      </c>
      <c r="C159" s="130" t="s">
        <v>119</v>
      </c>
      <c r="D159" s="130" t="s">
        <v>119</v>
      </c>
      <c r="E159" s="130" t="s">
        <v>119</v>
      </c>
      <c r="F159" s="130" t="s">
        <v>119</v>
      </c>
      <c r="G159" s="131" t="s">
        <v>119</v>
      </c>
      <c r="I159" s="381" t="s">
        <v>127</v>
      </c>
      <c r="J159" s="127" t="s">
        <v>109</v>
      </c>
      <c r="K159" s="130" t="s">
        <v>119</v>
      </c>
      <c r="L159" s="130" t="s">
        <v>119</v>
      </c>
      <c r="M159" s="130" t="s">
        <v>119</v>
      </c>
      <c r="N159" s="130" t="s">
        <v>119</v>
      </c>
      <c r="O159" s="131" t="s">
        <v>119</v>
      </c>
    </row>
    <row r="160" spans="1:15" ht="12" customHeight="1">
      <c r="A160" s="382"/>
      <c r="B160" s="21" t="s">
        <v>113</v>
      </c>
      <c r="C160" s="26" t="s">
        <v>119</v>
      </c>
      <c r="D160" s="26" t="s">
        <v>119</v>
      </c>
      <c r="E160" s="26" t="s">
        <v>119</v>
      </c>
      <c r="F160" s="26" t="s">
        <v>119</v>
      </c>
      <c r="G160" s="117" t="s">
        <v>119</v>
      </c>
      <c r="I160" s="382"/>
      <c r="J160" s="21" t="s">
        <v>113</v>
      </c>
      <c r="K160" s="26" t="s">
        <v>119</v>
      </c>
      <c r="L160" s="26" t="s">
        <v>119</v>
      </c>
      <c r="M160" s="26" t="s">
        <v>119</v>
      </c>
      <c r="N160" s="26" t="s">
        <v>119</v>
      </c>
      <c r="O160" s="117" t="s">
        <v>119</v>
      </c>
    </row>
    <row r="161" spans="1:15" ht="12" customHeight="1">
      <c r="A161" s="382"/>
      <c r="B161" s="21" t="s">
        <v>114</v>
      </c>
      <c r="C161" s="26" t="s">
        <v>119</v>
      </c>
      <c r="D161" s="26" t="s">
        <v>119</v>
      </c>
      <c r="E161" s="26" t="s">
        <v>119</v>
      </c>
      <c r="F161" s="26" t="s">
        <v>119</v>
      </c>
      <c r="G161" s="117" t="s">
        <v>119</v>
      </c>
      <c r="I161" s="382"/>
      <c r="J161" s="21" t="s">
        <v>114</v>
      </c>
      <c r="K161" s="26" t="s">
        <v>119</v>
      </c>
      <c r="L161" s="26" t="s">
        <v>119</v>
      </c>
      <c r="M161" s="26" t="s">
        <v>119</v>
      </c>
      <c r="N161" s="26" t="s">
        <v>119</v>
      </c>
      <c r="O161" s="117" t="s">
        <v>119</v>
      </c>
    </row>
    <row r="162" spans="1:15" ht="12" customHeight="1">
      <c r="A162" s="383"/>
      <c r="B162" s="118" t="s">
        <v>115</v>
      </c>
      <c r="C162" s="119" t="s">
        <v>119</v>
      </c>
      <c r="D162" s="119" t="s">
        <v>119</v>
      </c>
      <c r="E162" s="119" t="s">
        <v>119</v>
      </c>
      <c r="F162" s="119" t="s">
        <v>119</v>
      </c>
      <c r="G162" s="120" t="s">
        <v>119</v>
      </c>
      <c r="I162" s="383"/>
      <c r="J162" s="118" t="s">
        <v>115</v>
      </c>
      <c r="K162" s="119" t="s">
        <v>119</v>
      </c>
      <c r="L162" s="119" t="s">
        <v>119</v>
      </c>
      <c r="M162" s="119" t="s">
        <v>119</v>
      </c>
      <c r="N162" s="119" t="s">
        <v>119</v>
      </c>
      <c r="O162" s="120" t="s">
        <v>119</v>
      </c>
    </row>
    <row r="165" spans="1:15">
      <c r="A165" s="384" t="s">
        <v>149</v>
      </c>
      <c r="B165" s="384"/>
      <c r="C165" s="384"/>
      <c r="D165" s="384"/>
      <c r="E165" s="384"/>
      <c r="F165" s="384"/>
      <c r="G165" s="384"/>
      <c r="H165" s="23"/>
      <c r="I165" s="384" t="s">
        <v>150</v>
      </c>
      <c r="J165" s="384"/>
      <c r="K165" s="384"/>
      <c r="L165" s="384"/>
      <c r="M165" s="384"/>
      <c r="N165" s="384"/>
      <c r="O165" s="384"/>
    </row>
    <row r="166" spans="1:15" ht="16.149999999999999" thickBot="1">
      <c r="A166" s="132" t="s">
        <v>99</v>
      </c>
      <c r="B166" s="135" t="s">
        <v>100</v>
      </c>
      <c r="C166" s="135" t="s">
        <v>101</v>
      </c>
      <c r="D166" s="135" t="s">
        <v>102</v>
      </c>
      <c r="E166" s="135" t="s">
        <v>103</v>
      </c>
      <c r="F166" s="135" t="s">
        <v>104</v>
      </c>
      <c r="G166" s="136" t="s">
        <v>105</v>
      </c>
      <c r="I166" s="132" t="s">
        <v>99</v>
      </c>
      <c r="J166" s="135" t="s">
        <v>100</v>
      </c>
      <c r="K166" s="135" t="s">
        <v>101</v>
      </c>
      <c r="L166" s="135" t="s">
        <v>102</v>
      </c>
      <c r="M166" s="135" t="s">
        <v>103</v>
      </c>
      <c r="N166" s="135" t="s">
        <v>104</v>
      </c>
      <c r="O166" s="136" t="s">
        <v>105</v>
      </c>
    </row>
    <row r="167" spans="1:15" ht="12" customHeight="1">
      <c r="A167" s="381" t="s">
        <v>108</v>
      </c>
      <c r="B167" s="127" t="s">
        <v>109</v>
      </c>
      <c r="C167" s="191" t="s">
        <v>119</v>
      </c>
      <c r="D167" s="205" t="s">
        <v>131</v>
      </c>
      <c r="E167" s="205" t="s">
        <v>131</v>
      </c>
      <c r="F167" s="205" t="s">
        <v>131</v>
      </c>
      <c r="G167" s="206" t="s">
        <v>131</v>
      </c>
      <c r="I167" s="381" t="s">
        <v>108</v>
      </c>
      <c r="J167" s="127" t="s">
        <v>109</v>
      </c>
      <c r="K167" s="128" t="s">
        <v>132</v>
      </c>
      <c r="L167" s="128" t="s">
        <v>132</v>
      </c>
      <c r="M167" s="130" t="s">
        <v>120</v>
      </c>
      <c r="N167" s="130" t="s">
        <v>120</v>
      </c>
      <c r="O167" s="131" t="s">
        <v>120</v>
      </c>
    </row>
    <row r="168" spans="1:15" ht="12" customHeight="1">
      <c r="A168" s="382"/>
      <c r="B168" s="21" t="s">
        <v>113</v>
      </c>
      <c r="C168" s="25" t="s">
        <v>131</v>
      </c>
      <c r="D168" s="25" t="s">
        <v>131</v>
      </c>
      <c r="E168" s="25" t="s">
        <v>131</v>
      </c>
      <c r="F168" s="25" t="s">
        <v>131</v>
      </c>
      <c r="G168" s="116" t="s">
        <v>131</v>
      </c>
      <c r="I168" s="382"/>
      <c r="J168" s="21" t="s">
        <v>113</v>
      </c>
      <c r="K168" s="25" t="s">
        <v>132</v>
      </c>
      <c r="L168" s="25" t="s">
        <v>132</v>
      </c>
      <c r="M168" s="26" t="s">
        <v>120</v>
      </c>
      <c r="N168" s="26" t="s">
        <v>120</v>
      </c>
      <c r="O168" s="117" t="s">
        <v>120</v>
      </c>
    </row>
    <row r="169" spans="1:15" ht="12" customHeight="1">
      <c r="A169" s="382"/>
      <c r="B169" s="21" t="s">
        <v>114</v>
      </c>
      <c r="C169" s="25" t="s">
        <v>131</v>
      </c>
      <c r="D169" s="25" t="s">
        <v>131</v>
      </c>
      <c r="E169" s="25" t="s">
        <v>131</v>
      </c>
      <c r="F169" s="25" t="s">
        <v>131</v>
      </c>
      <c r="G169" s="116" t="s">
        <v>131</v>
      </c>
      <c r="I169" s="382"/>
      <c r="J169" s="21" t="s">
        <v>114</v>
      </c>
      <c r="K169" s="25" t="s">
        <v>132</v>
      </c>
      <c r="L169" s="25" t="s">
        <v>132</v>
      </c>
      <c r="M169" s="26" t="s">
        <v>120</v>
      </c>
      <c r="N169" s="26" t="s">
        <v>120</v>
      </c>
      <c r="O169" s="117" t="s">
        <v>120</v>
      </c>
    </row>
    <row r="170" spans="1:15" ht="12" customHeight="1" thickBot="1">
      <c r="A170" s="383"/>
      <c r="B170" s="118" t="s">
        <v>115</v>
      </c>
      <c r="C170" s="121" t="s">
        <v>131</v>
      </c>
      <c r="D170" s="121" t="s">
        <v>131</v>
      </c>
      <c r="E170" s="121" t="s">
        <v>131</v>
      </c>
      <c r="F170" s="121" t="s">
        <v>131</v>
      </c>
      <c r="G170" s="122" t="s">
        <v>131</v>
      </c>
      <c r="I170" s="383"/>
      <c r="J170" s="118" t="s">
        <v>115</v>
      </c>
      <c r="K170" s="121" t="s">
        <v>132</v>
      </c>
      <c r="L170" s="121" t="s">
        <v>132</v>
      </c>
      <c r="M170" s="119" t="s">
        <v>120</v>
      </c>
      <c r="N170" s="119" t="s">
        <v>120</v>
      </c>
      <c r="O170" s="120" t="s">
        <v>120</v>
      </c>
    </row>
    <row r="171" spans="1:15" ht="12" customHeight="1">
      <c r="A171" s="381" t="s">
        <v>117</v>
      </c>
      <c r="B171" s="127" t="s">
        <v>109</v>
      </c>
      <c r="C171" s="128" t="s">
        <v>131</v>
      </c>
      <c r="D171" s="128" t="s">
        <v>131</v>
      </c>
      <c r="E171" s="130" t="s">
        <v>119</v>
      </c>
      <c r="F171" s="130" t="s">
        <v>119</v>
      </c>
      <c r="G171" s="131" t="s">
        <v>119</v>
      </c>
      <c r="I171" s="381" t="s">
        <v>117</v>
      </c>
      <c r="J171" s="127" t="s">
        <v>109</v>
      </c>
      <c r="K171" s="130" t="s">
        <v>120</v>
      </c>
      <c r="L171" s="130" t="s">
        <v>120</v>
      </c>
      <c r="M171" s="130" t="s">
        <v>120</v>
      </c>
      <c r="N171" s="130" t="s">
        <v>120</v>
      </c>
      <c r="O171" s="131" t="s">
        <v>120</v>
      </c>
    </row>
    <row r="172" spans="1:15" ht="12" customHeight="1">
      <c r="A172" s="382"/>
      <c r="B172" s="21" t="s">
        <v>113</v>
      </c>
      <c r="C172" s="25" t="s">
        <v>131</v>
      </c>
      <c r="D172" s="26" t="s">
        <v>119</v>
      </c>
      <c r="E172" s="26" t="s">
        <v>119</v>
      </c>
      <c r="F172" s="26" t="s">
        <v>119</v>
      </c>
      <c r="G172" s="117" t="s">
        <v>119</v>
      </c>
      <c r="I172" s="382"/>
      <c r="J172" s="21" t="s">
        <v>113</v>
      </c>
      <c r="K172" s="26" t="s">
        <v>120</v>
      </c>
      <c r="L172" s="26" t="s">
        <v>120</v>
      </c>
      <c r="M172" s="26" t="s">
        <v>120</v>
      </c>
      <c r="N172" s="26" t="s">
        <v>120</v>
      </c>
      <c r="O172" s="117" t="s">
        <v>120</v>
      </c>
    </row>
    <row r="173" spans="1:15" ht="12" customHeight="1">
      <c r="A173" s="382"/>
      <c r="B173" s="21" t="s">
        <v>114</v>
      </c>
      <c r="C173" s="25" t="s">
        <v>131</v>
      </c>
      <c r="D173" s="26" t="s">
        <v>119</v>
      </c>
      <c r="E173" s="26" t="s">
        <v>119</v>
      </c>
      <c r="F173" s="26" t="s">
        <v>119</v>
      </c>
      <c r="G173" s="117" t="s">
        <v>119</v>
      </c>
      <c r="I173" s="382"/>
      <c r="J173" s="21" t="s">
        <v>114</v>
      </c>
      <c r="K173" s="26" t="s">
        <v>120</v>
      </c>
      <c r="L173" s="26" t="s">
        <v>120</v>
      </c>
      <c r="M173" s="26" t="s">
        <v>120</v>
      </c>
      <c r="N173" s="26" t="s">
        <v>120</v>
      </c>
      <c r="O173" s="117" t="s">
        <v>120</v>
      </c>
    </row>
    <row r="174" spans="1:15" ht="12" customHeight="1">
      <c r="A174" s="383"/>
      <c r="B174" s="118" t="s">
        <v>115</v>
      </c>
      <c r="C174" s="121" t="s">
        <v>131</v>
      </c>
      <c r="D174" s="119" t="s">
        <v>119</v>
      </c>
      <c r="E174" s="119" t="s">
        <v>119</v>
      </c>
      <c r="F174" s="119" t="s">
        <v>119</v>
      </c>
      <c r="G174" s="120" t="s">
        <v>119</v>
      </c>
      <c r="I174" s="383"/>
      <c r="J174" s="118" t="s">
        <v>115</v>
      </c>
      <c r="K174" s="119" t="s">
        <v>120</v>
      </c>
      <c r="L174" s="119" t="s">
        <v>120</v>
      </c>
      <c r="M174" s="119" t="s">
        <v>120</v>
      </c>
      <c r="N174" s="119" t="s">
        <v>120</v>
      </c>
      <c r="O174" s="120" t="s">
        <v>120</v>
      </c>
    </row>
    <row r="175" spans="1:15" ht="12" customHeight="1">
      <c r="A175" s="381" t="s">
        <v>122</v>
      </c>
      <c r="B175" s="127" t="s">
        <v>109</v>
      </c>
      <c r="C175" s="130" t="s">
        <v>119</v>
      </c>
      <c r="D175" s="130" t="s">
        <v>119</v>
      </c>
      <c r="E175" s="130" t="s">
        <v>119</v>
      </c>
      <c r="F175" s="130" t="s">
        <v>119</v>
      </c>
      <c r="G175" s="131" t="s">
        <v>119</v>
      </c>
      <c r="I175" s="381" t="s">
        <v>122</v>
      </c>
      <c r="J175" s="127" t="s">
        <v>109</v>
      </c>
      <c r="K175" s="130" t="s">
        <v>120</v>
      </c>
      <c r="L175" s="130" t="s">
        <v>120</v>
      </c>
      <c r="M175" s="130" t="s">
        <v>120</v>
      </c>
      <c r="N175" s="130" t="s">
        <v>120</v>
      </c>
      <c r="O175" s="131" t="s">
        <v>120</v>
      </c>
    </row>
    <row r="176" spans="1:15" ht="12" customHeight="1">
      <c r="A176" s="382"/>
      <c r="B176" s="21" t="s">
        <v>113</v>
      </c>
      <c r="C176" s="26" t="s">
        <v>119</v>
      </c>
      <c r="D176" s="26" t="s">
        <v>119</v>
      </c>
      <c r="E176" s="26" t="s">
        <v>119</v>
      </c>
      <c r="F176" s="26" t="s">
        <v>119</v>
      </c>
      <c r="G176" s="117" t="s">
        <v>119</v>
      </c>
      <c r="I176" s="382"/>
      <c r="J176" s="21" t="s">
        <v>113</v>
      </c>
      <c r="K176" s="26" t="s">
        <v>120</v>
      </c>
      <c r="L176" s="26" t="s">
        <v>120</v>
      </c>
      <c r="M176" s="26" t="s">
        <v>120</v>
      </c>
      <c r="N176" s="26" t="s">
        <v>120</v>
      </c>
      <c r="O176" s="117" t="s">
        <v>120</v>
      </c>
    </row>
    <row r="177" spans="1:15" ht="12" customHeight="1">
      <c r="A177" s="382"/>
      <c r="B177" s="21" t="s">
        <v>114</v>
      </c>
      <c r="C177" s="26" t="s">
        <v>119</v>
      </c>
      <c r="D177" s="26" t="s">
        <v>119</v>
      </c>
      <c r="E177" s="26" t="s">
        <v>119</v>
      </c>
      <c r="F177" s="26" t="s">
        <v>119</v>
      </c>
      <c r="G177" s="117" t="s">
        <v>119</v>
      </c>
      <c r="I177" s="382"/>
      <c r="J177" s="21" t="s">
        <v>114</v>
      </c>
      <c r="K177" s="26" t="s">
        <v>120</v>
      </c>
      <c r="L177" s="26" t="s">
        <v>120</v>
      </c>
      <c r="M177" s="26" t="s">
        <v>120</v>
      </c>
      <c r="N177" s="26" t="s">
        <v>120</v>
      </c>
      <c r="O177" s="117" t="s">
        <v>120</v>
      </c>
    </row>
    <row r="178" spans="1:15" ht="12" customHeight="1">
      <c r="A178" s="383"/>
      <c r="B178" s="118" t="s">
        <v>115</v>
      </c>
      <c r="C178" s="119" t="s">
        <v>119</v>
      </c>
      <c r="D178" s="119" t="s">
        <v>119</v>
      </c>
      <c r="E178" s="119" t="s">
        <v>119</v>
      </c>
      <c r="F178" s="119" t="s">
        <v>119</v>
      </c>
      <c r="G178" s="120" t="s">
        <v>119</v>
      </c>
      <c r="I178" s="383"/>
      <c r="J178" s="118" t="s">
        <v>115</v>
      </c>
      <c r="K178" s="119" t="s">
        <v>120</v>
      </c>
      <c r="L178" s="119" t="s">
        <v>120</v>
      </c>
      <c r="M178" s="119" t="s">
        <v>120</v>
      </c>
      <c r="N178" s="119" t="s">
        <v>120</v>
      </c>
      <c r="O178" s="120" t="s">
        <v>120</v>
      </c>
    </row>
    <row r="179" spans="1:15" ht="12" customHeight="1">
      <c r="A179" s="381" t="s">
        <v>127</v>
      </c>
      <c r="B179" s="127" t="s">
        <v>109</v>
      </c>
      <c r="C179" s="130" t="s">
        <v>119</v>
      </c>
      <c r="D179" s="128" t="s">
        <v>132</v>
      </c>
      <c r="E179" s="128" t="s">
        <v>132</v>
      </c>
      <c r="F179" s="128" t="s">
        <v>132</v>
      </c>
      <c r="G179" s="129" t="s">
        <v>132</v>
      </c>
      <c r="I179" s="381" t="s">
        <v>127</v>
      </c>
      <c r="J179" s="127" t="s">
        <v>109</v>
      </c>
      <c r="K179" s="130" t="s">
        <v>120</v>
      </c>
      <c r="L179" s="130" t="s">
        <v>120</v>
      </c>
      <c r="M179" s="130" t="s">
        <v>120</v>
      </c>
      <c r="N179" s="130" t="s">
        <v>120</v>
      </c>
      <c r="O179" s="131" t="s">
        <v>120</v>
      </c>
    </row>
    <row r="180" spans="1:15" ht="12" customHeight="1">
      <c r="A180" s="382"/>
      <c r="B180" s="21" t="s">
        <v>113</v>
      </c>
      <c r="C180" s="26" t="s">
        <v>119</v>
      </c>
      <c r="D180" s="25" t="s">
        <v>132</v>
      </c>
      <c r="E180" s="25" t="s">
        <v>132</v>
      </c>
      <c r="F180" s="25" t="s">
        <v>132</v>
      </c>
      <c r="G180" s="116" t="s">
        <v>132</v>
      </c>
      <c r="I180" s="382"/>
      <c r="J180" s="21" t="s">
        <v>113</v>
      </c>
      <c r="K180" s="26" t="s">
        <v>120</v>
      </c>
      <c r="L180" s="26" t="s">
        <v>120</v>
      </c>
      <c r="M180" s="26" t="s">
        <v>120</v>
      </c>
      <c r="N180" s="26" t="s">
        <v>120</v>
      </c>
      <c r="O180" s="117" t="s">
        <v>120</v>
      </c>
    </row>
    <row r="181" spans="1:15" ht="12" customHeight="1">
      <c r="A181" s="382"/>
      <c r="B181" s="21" t="s">
        <v>114</v>
      </c>
      <c r="C181" s="26" t="s">
        <v>119</v>
      </c>
      <c r="D181" s="25" t="s">
        <v>132</v>
      </c>
      <c r="E181" s="25" t="s">
        <v>132</v>
      </c>
      <c r="F181" s="25" t="s">
        <v>132</v>
      </c>
      <c r="G181" s="116" t="s">
        <v>132</v>
      </c>
      <c r="I181" s="382"/>
      <c r="J181" s="21" t="s">
        <v>114</v>
      </c>
      <c r="K181" s="26" t="s">
        <v>120</v>
      </c>
      <c r="L181" s="26" t="s">
        <v>120</v>
      </c>
      <c r="M181" s="26" t="s">
        <v>120</v>
      </c>
      <c r="N181" s="26" t="s">
        <v>120</v>
      </c>
      <c r="O181" s="117" t="s">
        <v>120</v>
      </c>
    </row>
    <row r="182" spans="1:15" ht="12" customHeight="1">
      <c r="A182" s="383"/>
      <c r="B182" s="118" t="s">
        <v>115</v>
      </c>
      <c r="C182" s="119" t="s">
        <v>119</v>
      </c>
      <c r="D182" s="121" t="s">
        <v>132</v>
      </c>
      <c r="E182" s="121" t="s">
        <v>132</v>
      </c>
      <c r="F182" s="121" t="s">
        <v>132</v>
      </c>
      <c r="G182" s="122" t="s">
        <v>132</v>
      </c>
      <c r="I182" s="383"/>
      <c r="J182" s="118" t="s">
        <v>115</v>
      </c>
      <c r="K182" s="119" t="s">
        <v>120</v>
      </c>
      <c r="L182" s="119" t="s">
        <v>120</v>
      </c>
      <c r="M182" s="119" t="s">
        <v>120</v>
      </c>
      <c r="N182" s="119" t="s">
        <v>120</v>
      </c>
      <c r="O182" s="120" t="s">
        <v>120</v>
      </c>
    </row>
    <row r="185" spans="1:15">
      <c r="A185" s="384" t="s">
        <v>151</v>
      </c>
      <c r="B185" s="384"/>
      <c r="C185" s="384"/>
      <c r="D185" s="384"/>
      <c r="E185" s="384"/>
      <c r="F185" s="384"/>
      <c r="G185" s="384"/>
      <c r="H185" s="23"/>
      <c r="I185" s="384" t="s">
        <v>152</v>
      </c>
      <c r="J185" s="384"/>
      <c r="K185" s="384"/>
      <c r="L185" s="384"/>
      <c r="M185" s="384"/>
      <c r="N185" s="384"/>
      <c r="O185" s="384"/>
    </row>
    <row r="186" spans="1:15">
      <c r="A186" s="132" t="s">
        <v>99</v>
      </c>
      <c r="B186" s="135" t="s">
        <v>100</v>
      </c>
      <c r="C186" s="135" t="s">
        <v>101</v>
      </c>
      <c r="D186" s="135" t="s">
        <v>102</v>
      </c>
      <c r="E186" s="135" t="s">
        <v>103</v>
      </c>
      <c r="F186" s="135" t="s">
        <v>104</v>
      </c>
      <c r="G186" s="136" t="s">
        <v>105</v>
      </c>
      <c r="I186" s="132" t="s">
        <v>99</v>
      </c>
      <c r="J186" s="135" t="s">
        <v>100</v>
      </c>
      <c r="K186" s="135" t="s">
        <v>101</v>
      </c>
      <c r="L186" s="135" t="s">
        <v>102</v>
      </c>
      <c r="M186" s="135" t="s">
        <v>103</v>
      </c>
      <c r="N186" s="135" t="s">
        <v>104</v>
      </c>
      <c r="O186" s="136" t="s">
        <v>105</v>
      </c>
    </row>
    <row r="187" spans="1:15" ht="12" customHeight="1">
      <c r="A187" s="381" t="s">
        <v>108</v>
      </c>
      <c r="B187" s="127" t="s">
        <v>109</v>
      </c>
      <c r="C187" s="130" t="s">
        <v>133</v>
      </c>
      <c r="D187" s="130" t="s">
        <v>133</v>
      </c>
      <c r="E187" s="130" t="s">
        <v>133</v>
      </c>
      <c r="F187" s="130" t="s">
        <v>133</v>
      </c>
      <c r="G187" s="129" t="s">
        <v>133</v>
      </c>
      <c r="I187" s="381" t="s">
        <v>108</v>
      </c>
      <c r="J187" s="127" t="s">
        <v>109</v>
      </c>
      <c r="K187" s="130" t="s">
        <v>121</v>
      </c>
      <c r="L187" s="130" t="s">
        <v>121</v>
      </c>
      <c r="M187" s="130" t="s">
        <v>121</v>
      </c>
      <c r="N187" s="130" t="s">
        <v>121</v>
      </c>
      <c r="O187" s="131" t="s">
        <v>136</v>
      </c>
    </row>
    <row r="188" spans="1:15" ht="12" customHeight="1">
      <c r="A188" s="382"/>
      <c r="B188" s="21" t="s">
        <v>113</v>
      </c>
      <c r="C188" s="26" t="s">
        <v>133</v>
      </c>
      <c r="D188" s="26" t="s">
        <v>133</v>
      </c>
      <c r="E188" s="26" t="s">
        <v>133</v>
      </c>
      <c r="F188" s="26" t="s">
        <v>133</v>
      </c>
      <c r="G188" s="116" t="s">
        <v>133</v>
      </c>
      <c r="I188" s="382"/>
      <c r="J188" s="21" t="s">
        <v>113</v>
      </c>
      <c r="K188" s="26" t="s">
        <v>121</v>
      </c>
      <c r="L188" s="26" t="s">
        <v>121</v>
      </c>
      <c r="M188" s="26" t="s">
        <v>121</v>
      </c>
      <c r="N188" s="26" t="s">
        <v>121</v>
      </c>
      <c r="O188" s="116" t="s">
        <v>136</v>
      </c>
    </row>
    <row r="189" spans="1:15" ht="12" customHeight="1">
      <c r="A189" s="382"/>
      <c r="B189" s="21" t="s">
        <v>114</v>
      </c>
      <c r="C189" s="26" t="s">
        <v>133</v>
      </c>
      <c r="D189" s="26" t="s">
        <v>133</v>
      </c>
      <c r="E189" s="26" t="s">
        <v>133</v>
      </c>
      <c r="F189" s="26" t="s">
        <v>133</v>
      </c>
      <c r="G189" s="116" t="s">
        <v>133</v>
      </c>
      <c r="I189" s="382"/>
      <c r="J189" s="21" t="s">
        <v>114</v>
      </c>
      <c r="K189" s="26" t="s">
        <v>121</v>
      </c>
      <c r="L189" s="26" t="s">
        <v>121</v>
      </c>
      <c r="M189" s="26" t="s">
        <v>121</v>
      </c>
      <c r="N189" s="26" t="s">
        <v>121</v>
      </c>
      <c r="O189" s="116" t="s">
        <v>136</v>
      </c>
    </row>
    <row r="190" spans="1:15" ht="12" customHeight="1">
      <c r="A190" s="383"/>
      <c r="B190" s="118" t="s">
        <v>115</v>
      </c>
      <c r="C190" s="119" t="s">
        <v>133</v>
      </c>
      <c r="D190" s="119" t="s">
        <v>133</v>
      </c>
      <c r="E190" s="119" t="s">
        <v>133</v>
      </c>
      <c r="F190" s="119" t="s">
        <v>133</v>
      </c>
      <c r="G190" s="122" t="s">
        <v>133</v>
      </c>
      <c r="I190" s="383"/>
      <c r="J190" s="118" t="s">
        <v>115</v>
      </c>
      <c r="K190" s="119" t="s">
        <v>121</v>
      </c>
      <c r="L190" s="119" t="s">
        <v>121</v>
      </c>
      <c r="M190" s="119" t="s">
        <v>121</v>
      </c>
      <c r="N190" s="119" t="s">
        <v>121</v>
      </c>
      <c r="O190" s="122" t="s">
        <v>136</v>
      </c>
    </row>
    <row r="191" spans="1:15" ht="12" customHeight="1">
      <c r="A191" s="381" t="s">
        <v>117</v>
      </c>
      <c r="B191" s="127" t="s">
        <v>109</v>
      </c>
      <c r="C191" s="128" t="s">
        <v>133</v>
      </c>
      <c r="D191" s="128" t="s">
        <v>121</v>
      </c>
      <c r="E191" s="128" t="s">
        <v>121</v>
      </c>
      <c r="F191" s="128" t="s">
        <v>121</v>
      </c>
      <c r="G191" s="129" t="s">
        <v>121</v>
      </c>
      <c r="I191" s="381" t="s">
        <v>117</v>
      </c>
      <c r="J191" s="127" t="s">
        <v>109</v>
      </c>
      <c r="K191" s="128" t="s">
        <v>136</v>
      </c>
      <c r="L191" s="128" t="s">
        <v>136</v>
      </c>
      <c r="M191" s="128" t="s">
        <v>136</v>
      </c>
      <c r="N191" s="128" t="s">
        <v>136</v>
      </c>
      <c r="O191" s="129" t="s">
        <v>136</v>
      </c>
    </row>
    <row r="192" spans="1:15" ht="12" customHeight="1">
      <c r="A192" s="382"/>
      <c r="B192" s="21" t="s">
        <v>113</v>
      </c>
      <c r="C192" s="25" t="s">
        <v>133</v>
      </c>
      <c r="D192" s="25" t="s">
        <v>121</v>
      </c>
      <c r="E192" s="25" t="s">
        <v>121</v>
      </c>
      <c r="F192" s="25" t="s">
        <v>121</v>
      </c>
      <c r="G192" s="116" t="s">
        <v>121</v>
      </c>
      <c r="I192" s="382"/>
      <c r="J192" s="21" t="s">
        <v>113</v>
      </c>
      <c r="K192" s="25" t="s">
        <v>136</v>
      </c>
      <c r="L192" s="25" t="s">
        <v>136</v>
      </c>
      <c r="M192" s="25" t="s">
        <v>136</v>
      </c>
      <c r="N192" s="25" t="s">
        <v>136</v>
      </c>
      <c r="O192" s="116" t="s">
        <v>136</v>
      </c>
    </row>
    <row r="193" spans="1:15" ht="12" customHeight="1">
      <c r="A193" s="382"/>
      <c r="B193" s="21" t="s">
        <v>114</v>
      </c>
      <c r="C193" s="25" t="s">
        <v>133</v>
      </c>
      <c r="D193" s="25" t="s">
        <v>121</v>
      </c>
      <c r="E193" s="25" t="s">
        <v>121</v>
      </c>
      <c r="F193" s="25" t="s">
        <v>121</v>
      </c>
      <c r="G193" s="116" t="s">
        <v>121</v>
      </c>
      <c r="I193" s="382"/>
      <c r="J193" s="21" t="s">
        <v>114</v>
      </c>
      <c r="K193" s="25" t="s">
        <v>136</v>
      </c>
      <c r="L193" s="25" t="s">
        <v>136</v>
      </c>
      <c r="M193" s="25" t="s">
        <v>136</v>
      </c>
      <c r="N193" s="25" t="s">
        <v>136</v>
      </c>
      <c r="O193" s="116" t="s">
        <v>136</v>
      </c>
    </row>
    <row r="194" spans="1:15" ht="12" customHeight="1">
      <c r="A194" s="383"/>
      <c r="B194" s="118" t="s">
        <v>115</v>
      </c>
      <c r="C194" s="121" t="s">
        <v>133</v>
      </c>
      <c r="D194" s="121" t="s">
        <v>121</v>
      </c>
      <c r="E194" s="121" t="s">
        <v>121</v>
      </c>
      <c r="F194" s="121" t="s">
        <v>121</v>
      </c>
      <c r="G194" s="122" t="s">
        <v>121</v>
      </c>
      <c r="I194" s="383"/>
      <c r="J194" s="118" t="s">
        <v>115</v>
      </c>
      <c r="K194" s="121" t="s">
        <v>136</v>
      </c>
      <c r="L194" s="121" t="s">
        <v>136</v>
      </c>
      <c r="M194" s="121" t="s">
        <v>136</v>
      </c>
      <c r="N194" s="121" t="s">
        <v>136</v>
      </c>
      <c r="O194" s="122" t="s">
        <v>136</v>
      </c>
    </row>
    <row r="195" spans="1:15" ht="12" customHeight="1">
      <c r="A195" s="381" t="s">
        <v>122</v>
      </c>
      <c r="B195" s="127" t="s">
        <v>109</v>
      </c>
      <c r="C195" s="130" t="s">
        <v>121</v>
      </c>
      <c r="D195" s="130" t="s">
        <v>121</v>
      </c>
      <c r="E195" s="130" t="s">
        <v>121</v>
      </c>
      <c r="F195" s="130" t="s">
        <v>121</v>
      </c>
      <c r="G195" s="131" t="s">
        <v>121</v>
      </c>
      <c r="I195" s="381" t="s">
        <v>122</v>
      </c>
      <c r="J195" s="127" t="s">
        <v>109</v>
      </c>
      <c r="K195" s="130"/>
      <c r="L195" s="130"/>
      <c r="M195" s="130"/>
      <c r="N195" s="130"/>
      <c r="O195" s="131"/>
    </row>
    <row r="196" spans="1:15" ht="12" customHeight="1">
      <c r="A196" s="382"/>
      <c r="B196" s="21" t="s">
        <v>113</v>
      </c>
      <c r="C196" s="26" t="s">
        <v>121</v>
      </c>
      <c r="D196" s="26" t="s">
        <v>121</v>
      </c>
      <c r="E196" s="26" t="s">
        <v>121</v>
      </c>
      <c r="F196" s="26" t="s">
        <v>121</v>
      </c>
      <c r="G196" s="117" t="s">
        <v>121</v>
      </c>
      <c r="I196" s="382"/>
      <c r="J196" s="21" t="s">
        <v>113</v>
      </c>
      <c r="K196" s="26"/>
      <c r="L196" s="26"/>
      <c r="M196" s="26"/>
      <c r="N196" s="26"/>
      <c r="O196" s="117"/>
    </row>
    <row r="197" spans="1:15" ht="12" customHeight="1">
      <c r="A197" s="382"/>
      <c r="B197" s="21" t="s">
        <v>114</v>
      </c>
      <c r="C197" s="26" t="s">
        <v>121</v>
      </c>
      <c r="D197" s="26" t="s">
        <v>121</v>
      </c>
      <c r="E197" s="26" t="s">
        <v>121</v>
      </c>
      <c r="F197" s="26" t="s">
        <v>121</v>
      </c>
      <c r="G197" s="117" t="s">
        <v>121</v>
      </c>
      <c r="I197" s="382"/>
      <c r="J197" s="21" t="s">
        <v>114</v>
      </c>
      <c r="K197" s="26"/>
      <c r="L197" s="26"/>
      <c r="M197" s="26"/>
      <c r="N197" s="26"/>
      <c r="O197" s="117"/>
    </row>
    <row r="198" spans="1:15" ht="12" customHeight="1">
      <c r="A198" s="383"/>
      <c r="B198" s="118" t="s">
        <v>115</v>
      </c>
      <c r="C198" s="119" t="s">
        <v>121</v>
      </c>
      <c r="D198" s="119" t="s">
        <v>121</v>
      </c>
      <c r="E198" s="119" t="s">
        <v>121</v>
      </c>
      <c r="F198" s="119" t="s">
        <v>121</v>
      </c>
      <c r="G198" s="120" t="s">
        <v>121</v>
      </c>
      <c r="I198" s="383"/>
      <c r="J198" s="118" t="s">
        <v>115</v>
      </c>
      <c r="K198" s="119"/>
      <c r="L198" s="119"/>
      <c r="M198" s="119"/>
      <c r="N198" s="119"/>
      <c r="O198" s="120"/>
    </row>
    <row r="199" spans="1:15" ht="12" customHeight="1">
      <c r="A199" s="381" t="s">
        <v>127</v>
      </c>
      <c r="B199" s="127" t="s">
        <v>109</v>
      </c>
      <c r="C199" s="130" t="s">
        <v>121</v>
      </c>
      <c r="D199" s="130" t="s">
        <v>121</v>
      </c>
      <c r="E199" s="130" t="s">
        <v>121</v>
      </c>
      <c r="F199" s="130" t="s">
        <v>121</v>
      </c>
      <c r="G199" s="131" t="s">
        <v>121</v>
      </c>
      <c r="I199" s="381" t="s">
        <v>127</v>
      </c>
      <c r="J199" s="127" t="s">
        <v>109</v>
      </c>
      <c r="K199" s="130" t="s">
        <v>153</v>
      </c>
      <c r="L199" s="130" t="s">
        <v>153</v>
      </c>
      <c r="M199" s="130" t="s">
        <v>153</v>
      </c>
      <c r="N199" s="130" t="s">
        <v>153</v>
      </c>
      <c r="O199" s="131" t="s">
        <v>153</v>
      </c>
    </row>
    <row r="200" spans="1:15" ht="12" customHeight="1">
      <c r="A200" s="382"/>
      <c r="B200" s="21" t="s">
        <v>113</v>
      </c>
      <c r="C200" s="26" t="s">
        <v>121</v>
      </c>
      <c r="D200" s="26" t="s">
        <v>121</v>
      </c>
      <c r="E200" s="26" t="s">
        <v>121</v>
      </c>
      <c r="F200" s="26" t="s">
        <v>121</v>
      </c>
      <c r="G200" s="117" t="s">
        <v>121</v>
      </c>
      <c r="I200" s="382"/>
      <c r="J200" s="21" t="s">
        <v>113</v>
      </c>
      <c r="K200" s="26" t="s">
        <v>153</v>
      </c>
      <c r="L200" s="26" t="s">
        <v>153</v>
      </c>
      <c r="M200" s="26" t="s">
        <v>153</v>
      </c>
      <c r="N200" s="26" t="s">
        <v>153</v>
      </c>
      <c r="O200" s="117" t="s">
        <v>153</v>
      </c>
    </row>
    <row r="201" spans="1:15" ht="12" customHeight="1">
      <c r="A201" s="382"/>
      <c r="B201" s="21" t="s">
        <v>114</v>
      </c>
      <c r="C201" s="26" t="s">
        <v>121</v>
      </c>
      <c r="D201" s="26" t="s">
        <v>121</v>
      </c>
      <c r="E201" s="26" t="s">
        <v>121</v>
      </c>
      <c r="F201" s="26" t="s">
        <v>121</v>
      </c>
      <c r="G201" s="117" t="s">
        <v>121</v>
      </c>
      <c r="I201" s="382"/>
      <c r="J201" s="21" t="s">
        <v>114</v>
      </c>
      <c r="K201" s="26" t="s">
        <v>153</v>
      </c>
      <c r="L201" s="26" t="s">
        <v>153</v>
      </c>
      <c r="M201" s="26" t="s">
        <v>153</v>
      </c>
      <c r="N201" s="26" t="s">
        <v>153</v>
      </c>
      <c r="O201" s="117" t="s">
        <v>153</v>
      </c>
    </row>
    <row r="202" spans="1:15" ht="12" customHeight="1">
      <c r="A202" s="383"/>
      <c r="B202" s="118" t="s">
        <v>115</v>
      </c>
      <c r="C202" s="119" t="s">
        <v>121</v>
      </c>
      <c r="D202" s="119" t="s">
        <v>121</v>
      </c>
      <c r="E202" s="119" t="s">
        <v>121</v>
      </c>
      <c r="F202" s="119" t="s">
        <v>121</v>
      </c>
      <c r="G202" s="120" t="s">
        <v>121</v>
      </c>
      <c r="I202" s="383"/>
      <c r="J202" s="118" t="s">
        <v>115</v>
      </c>
      <c r="K202" s="119" t="s">
        <v>153</v>
      </c>
      <c r="L202" s="119" t="s">
        <v>153</v>
      </c>
      <c r="M202" s="119" t="s">
        <v>153</v>
      </c>
      <c r="N202" s="119" t="s">
        <v>153</v>
      </c>
      <c r="O202" s="120" t="s">
        <v>153</v>
      </c>
    </row>
  </sheetData>
  <mergeCells count="102">
    <mergeCell ref="A185:G185"/>
    <mergeCell ref="I185:O185"/>
    <mergeCell ref="A187:A190"/>
    <mergeCell ref="I187:I190"/>
    <mergeCell ref="A191:A194"/>
    <mergeCell ref="I191:I194"/>
    <mergeCell ref="A195:A198"/>
    <mergeCell ref="I195:I198"/>
    <mergeCell ref="A199:A202"/>
    <mergeCell ref="I199:I202"/>
    <mergeCell ref="A165:G165"/>
    <mergeCell ref="I165:O165"/>
    <mergeCell ref="A167:A170"/>
    <mergeCell ref="I167:I170"/>
    <mergeCell ref="A171:A174"/>
    <mergeCell ref="I171:I174"/>
    <mergeCell ref="A175:A178"/>
    <mergeCell ref="I175:I178"/>
    <mergeCell ref="A179:A182"/>
    <mergeCell ref="I179:I182"/>
    <mergeCell ref="A159:A162"/>
    <mergeCell ref="I159:I162"/>
    <mergeCell ref="A147:A150"/>
    <mergeCell ref="I147:I150"/>
    <mergeCell ref="A151:A154"/>
    <mergeCell ref="I151:I154"/>
    <mergeCell ref="A155:A158"/>
    <mergeCell ref="I155:I158"/>
    <mergeCell ref="A135:A138"/>
    <mergeCell ref="I135:I138"/>
    <mergeCell ref="A139:A142"/>
    <mergeCell ref="I139:I142"/>
    <mergeCell ref="A145:G145"/>
    <mergeCell ref="I145:O145"/>
    <mergeCell ref="A125:G125"/>
    <mergeCell ref="I125:O125"/>
    <mergeCell ref="A127:A130"/>
    <mergeCell ref="I127:I130"/>
    <mergeCell ref="A131:A134"/>
    <mergeCell ref="I131:I134"/>
    <mergeCell ref="A111:A114"/>
    <mergeCell ref="I111:I114"/>
    <mergeCell ref="A115:A118"/>
    <mergeCell ref="I115:I118"/>
    <mergeCell ref="A119:A122"/>
    <mergeCell ref="I119:I122"/>
    <mergeCell ref="A105:G105"/>
    <mergeCell ref="I105:O105"/>
    <mergeCell ref="A107:A110"/>
    <mergeCell ref="I107:I110"/>
    <mergeCell ref="A99:A102"/>
    <mergeCell ref="I99:I102"/>
    <mergeCell ref="A85:G85"/>
    <mergeCell ref="I85:O85"/>
    <mergeCell ref="A87:A90"/>
    <mergeCell ref="I87:I90"/>
    <mergeCell ref="A91:A94"/>
    <mergeCell ref="I91:I94"/>
    <mergeCell ref="I67:I70"/>
    <mergeCell ref="I71:I74"/>
    <mergeCell ref="A95:A98"/>
    <mergeCell ref="I95:I98"/>
    <mergeCell ref="I75:I78"/>
    <mergeCell ref="I79:I82"/>
    <mergeCell ref="Q5:R5"/>
    <mergeCell ref="A19:A22"/>
    <mergeCell ref="I5:O5"/>
    <mergeCell ref="I7:I10"/>
    <mergeCell ref="I11:I14"/>
    <mergeCell ref="I15:I18"/>
    <mergeCell ref="I19:I22"/>
    <mergeCell ref="A5:G5"/>
    <mergeCell ref="A7:A10"/>
    <mergeCell ref="A11:A14"/>
    <mergeCell ref="A15:A18"/>
    <mergeCell ref="A65:G65"/>
    <mergeCell ref="A67:A70"/>
    <mergeCell ref="A71:A74"/>
    <mergeCell ref="A75:A78"/>
    <mergeCell ref="A79:A82"/>
    <mergeCell ref="I65:O65"/>
    <mergeCell ref="A1:O3"/>
    <mergeCell ref="A47:A50"/>
    <mergeCell ref="A51:A54"/>
    <mergeCell ref="A55:A58"/>
    <mergeCell ref="A59:A62"/>
    <mergeCell ref="I45:O45"/>
    <mergeCell ref="I47:I50"/>
    <mergeCell ref="I51:I54"/>
    <mergeCell ref="I55:I58"/>
    <mergeCell ref="I59:I62"/>
    <mergeCell ref="A45:G45"/>
    <mergeCell ref="A25:G25"/>
    <mergeCell ref="A27:A30"/>
    <mergeCell ref="A31:A34"/>
    <mergeCell ref="A35:A38"/>
    <mergeCell ref="A39:A42"/>
    <mergeCell ref="I25:O25"/>
    <mergeCell ref="I27:I30"/>
    <mergeCell ref="I31:I34"/>
    <mergeCell ref="I35:I38"/>
    <mergeCell ref="I39:I42"/>
  </mergeCells>
  <phoneticPr fontId="3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40"/>
  <sheetViews>
    <sheetView zoomScale="80" zoomScaleNormal="80" workbookViewId="0">
      <pane xSplit="7" ySplit="4" topLeftCell="H5" activePane="bottomRight" state="frozen"/>
      <selection pane="bottomRight" activeCell="A3" sqref="A3:A4"/>
      <selection pane="bottomLeft" activeCell="A6" sqref="A6"/>
      <selection pane="topRight" activeCell="I1" sqref="I1"/>
    </sheetView>
  </sheetViews>
  <sheetFormatPr defaultColWidth="11" defaultRowHeight="15" customHeight="1"/>
  <cols>
    <col min="1" max="1" width="15.25" customWidth="1"/>
    <col min="2" max="2" width="10.5" customWidth="1"/>
    <col min="3" max="3" width="27.5" style="5" customWidth="1"/>
    <col min="4" max="4" width="40" customWidth="1"/>
    <col min="5" max="5" width="11.625" customWidth="1"/>
    <col min="6" max="6" width="11.125" customWidth="1"/>
    <col min="7" max="7" width="10.875" customWidth="1"/>
    <col min="8" max="8" width="11.875" customWidth="1"/>
    <col min="9" max="13" width="8.625" customWidth="1"/>
    <col min="14" max="14" width="10.625" style="16" customWidth="1"/>
    <col min="15" max="20" width="11" customWidth="1"/>
    <col min="21" max="21" width="12.5" customWidth="1"/>
    <col min="22" max="22" width="11" customWidth="1"/>
    <col min="35" max="35" width="12.25" customWidth="1"/>
  </cols>
  <sheetData>
    <row r="1" spans="1:35" ht="63" customHeight="1">
      <c r="A1" s="433" t="s">
        <v>154</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row>
    <row r="2" spans="1:35" ht="15.75" customHeight="1" thickBot="1">
      <c r="A2" s="1" t="s">
        <v>155</v>
      </c>
      <c r="B2" s="1"/>
      <c r="C2" s="2">
        <v>4</v>
      </c>
      <c r="D2" s="2"/>
      <c r="E2" s="3"/>
      <c r="F2" s="3"/>
      <c r="G2" s="3"/>
      <c r="H2" s="3"/>
      <c r="I2" s="4"/>
      <c r="J2" s="3"/>
      <c r="K2" s="3"/>
      <c r="L2" s="3"/>
      <c r="M2" s="3"/>
      <c r="N2" s="64"/>
    </row>
    <row r="3" spans="1:35" s="5" customFormat="1" ht="34.5" customHeight="1">
      <c r="A3" s="372" t="s">
        <v>156</v>
      </c>
      <c r="B3" s="395" t="s">
        <v>157</v>
      </c>
      <c r="C3" s="395" t="s">
        <v>14</v>
      </c>
      <c r="D3" s="395" t="s">
        <v>158</v>
      </c>
      <c r="E3" s="395" t="s">
        <v>159</v>
      </c>
      <c r="F3" s="395" t="s">
        <v>160</v>
      </c>
      <c r="G3" s="395" t="s">
        <v>161</v>
      </c>
      <c r="H3" s="63" t="s">
        <v>43</v>
      </c>
      <c r="I3" s="386" t="s">
        <v>162</v>
      </c>
      <c r="J3" s="387"/>
      <c r="K3" s="387"/>
      <c r="L3" s="387"/>
      <c r="M3" s="387"/>
      <c r="N3" s="388"/>
      <c r="O3" s="386" t="s">
        <v>163</v>
      </c>
      <c r="P3" s="387"/>
      <c r="Q3" s="387"/>
      <c r="R3" s="387"/>
      <c r="S3" s="387"/>
      <c r="T3" s="387"/>
      <c r="U3" s="388"/>
      <c r="V3" s="386" t="s">
        <v>164</v>
      </c>
      <c r="W3" s="387"/>
      <c r="X3" s="387"/>
      <c r="Y3" s="387"/>
      <c r="Z3" s="387"/>
      <c r="AA3" s="387"/>
      <c r="AB3" s="387"/>
      <c r="AC3" s="387"/>
      <c r="AD3" s="387"/>
      <c r="AE3" s="387"/>
      <c r="AF3" s="388"/>
      <c r="AG3" s="386" t="s">
        <v>165</v>
      </c>
      <c r="AH3" s="387"/>
      <c r="AI3" s="388"/>
    </row>
    <row r="4" spans="1:35" ht="49.5" customHeight="1" thickBot="1">
      <c r="A4" s="430"/>
      <c r="B4" s="429"/>
      <c r="C4" s="396"/>
      <c r="D4" s="396"/>
      <c r="E4" s="396"/>
      <c r="F4" s="396"/>
      <c r="G4" s="396"/>
      <c r="H4" s="248" t="s">
        <v>166</v>
      </c>
      <c r="I4" s="62" t="s">
        <v>167</v>
      </c>
      <c r="J4" s="61" t="s">
        <v>168</v>
      </c>
      <c r="K4" s="220" t="s">
        <v>169</v>
      </c>
      <c r="L4" s="220" t="s">
        <v>170</v>
      </c>
      <c r="M4" s="220" t="s">
        <v>171</v>
      </c>
      <c r="N4" s="70" t="s">
        <v>172</v>
      </c>
      <c r="O4" s="110" t="s">
        <v>171</v>
      </c>
      <c r="P4" s="61" t="s">
        <v>173</v>
      </c>
      <c r="Q4" s="61" t="s">
        <v>174</v>
      </c>
      <c r="R4" s="61" t="s">
        <v>175</v>
      </c>
      <c r="S4" s="61" t="s">
        <v>176</v>
      </c>
      <c r="T4" s="61" t="s">
        <v>177</v>
      </c>
      <c r="U4" s="70" t="s">
        <v>178</v>
      </c>
      <c r="V4" s="110" t="s">
        <v>177</v>
      </c>
      <c r="W4" s="61" t="s">
        <v>179</v>
      </c>
      <c r="X4" s="61" t="s">
        <v>180</v>
      </c>
      <c r="Y4" s="61" t="s">
        <v>181</v>
      </c>
      <c r="Z4" s="61" t="s">
        <v>182</v>
      </c>
      <c r="AA4" s="61" t="s">
        <v>183</v>
      </c>
      <c r="AB4" s="61" t="s">
        <v>184</v>
      </c>
      <c r="AC4" s="61" t="s">
        <v>185</v>
      </c>
      <c r="AD4" s="61" t="s">
        <v>186</v>
      </c>
      <c r="AE4" s="61" t="s">
        <v>187</v>
      </c>
      <c r="AF4" s="70" t="s">
        <v>188</v>
      </c>
      <c r="AG4" s="110" t="s">
        <v>187</v>
      </c>
      <c r="AH4" s="61" t="s">
        <v>189</v>
      </c>
      <c r="AI4" s="70" t="s">
        <v>190</v>
      </c>
    </row>
    <row r="5" spans="1:35" s="5" customFormat="1" ht="46.5" customHeight="1" thickBot="1">
      <c r="A5" s="92" t="s">
        <v>43</v>
      </c>
      <c r="B5" s="243">
        <f>'HORAS X COMPETENCIA X FASE'!E26</f>
        <v>0.3</v>
      </c>
      <c r="C5" s="442" t="s">
        <v>191</v>
      </c>
      <c r="D5" s="246" t="s">
        <v>192</v>
      </c>
      <c r="E5" s="247">
        <v>1</v>
      </c>
      <c r="F5" s="247">
        <v>1</v>
      </c>
      <c r="G5" s="249">
        <v>48</v>
      </c>
      <c r="H5" s="250">
        <v>48</v>
      </c>
      <c r="I5" s="108" t="s">
        <v>153</v>
      </c>
      <c r="J5" s="74" t="s">
        <v>153</v>
      </c>
      <c r="K5" s="221"/>
      <c r="L5" s="221"/>
      <c r="M5" s="221"/>
      <c r="N5" s="97">
        <f>IFERROR(SUM(I5:J5),"-")</f>
        <v>0</v>
      </c>
      <c r="O5" s="108" t="s">
        <v>153</v>
      </c>
      <c r="P5" s="74" t="s">
        <v>193</v>
      </c>
      <c r="Q5" s="74" t="s">
        <v>193</v>
      </c>
      <c r="R5" s="74" t="s">
        <v>153</v>
      </c>
      <c r="S5" s="221"/>
      <c r="T5" s="221"/>
      <c r="U5" s="97">
        <f>IFERROR(SUM(O5:R5),"-")</f>
        <v>0</v>
      </c>
      <c r="V5" s="108" t="s">
        <v>153</v>
      </c>
      <c r="W5" s="74" t="s">
        <v>153</v>
      </c>
      <c r="X5" s="74" t="s">
        <v>193</v>
      </c>
      <c r="Y5" s="74" t="s">
        <v>193</v>
      </c>
      <c r="Z5" s="74" t="s">
        <v>193</v>
      </c>
      <c r="AA5" s="74" t="s">
        <v>193</v>
      </c>
      <c r="AB5" s="74" t="s">
        <v>193</v>
      </c>
      <c r="AC5" s="74"/>
      <c r="AD5" s="74"/>
      <c r="AE5" s="74" t="s">
        <v>153</v>
      </c>
      <c r="AF5" s="97">
        <f>IFERROR(SUM(V5:AE5),"-")</f>
        <v>0</v>
      </c>
      <c r="AG5" s="108" t="s">
        <v>153</v>
      </c>
      <c r="AH5" s="74" t="s">
        <v>153</v>
      </c>
      <c r="AI5" s="97">
        <f>IFERROR(SUM(AG5:AH5),"-")</f>
        <v>0</v>
      </c>
    </row>
    <row r="6" spans="1:35" ht="15" customHeight="1" thickBot="1">
      <c r="A6" s="93"/>
      <c r="B6" s="138"/>
      <c r="C6" s="251" t="s">
        <v>194</v>
      </c>
      <c r="D6" s="252"/>
      <c r="E6" s="253">
        <f>E5</f>
        <v>1</v>
      </c>
      <c r="F6" s="253">
        <f>F5</f>
        <v>1</v>
      </c>
      <c r="G6" s="253">
        <f>G5</f>
        <v>48</v>
      </c>
      <c r="H6" s="254">
        <f>H5</f>
        <v>48</v>
      </c>
      <c r="I6" s="321" t="str">
        <f t="shared" ref="I6:N6" si="0">I5</f>
        <v xml:space="preserve"> - </v>
      </c>
      <c r="J6" s="322" t="str">
        <f t="shared" si="0"/>
        <v xml:space="preserve"> - </v>
      </c>
      <c r="K6" s="323"/>
      <c r="L6" s="323"/>
      <c r="M6" s="323"/>
      <c r="N6" s="324">
        <f t="shared" si="0"/>
        <v>0</v>
      </c>
      <c r="O6" s="321" t="str">
        <f t="shared" ref="O6:AI6" si="1">O5</f>
        <v xml:space="preserve"> - </v>
      </c>
      <c r="P6" s="322" t="str">
        <f t="shared" si="1"/>
        <v xml:space="preserve">  -</v>
      </c>
      <c r="Q6" s="322" t="str">
        <f t="shared" si="1"/>
        <v xml:space="preserve">  -</v>
      </c>
      <c r="R6" s="322" t="str">
        <f t="shared" si="1"/>
        <v xml:space="preserve"> - </v>
      </c>
      <c r="S6" s="323"/>
      <c r="T6" s="323"/>
      <c r="U6" s="324">
        <f t="shared" si="1"/>
        <v>0</v>
      </c>
      <c r="V6" s="140" t="str">
        <f t="shared" si="1"/>
        <v xml:space="preserve"> - </v>
      </c>
      <c r="W6" s="139" t="str">
        <f t="shared" si="1"/>
        <v xml:space="preserve"> - </v>
      </c>
      <c r="X6" s="139" t="str">
        <f t="shared" si="1"/>
        <v xml:space="preserve">  -</v>
      </c>
      <c r="Y6" s="139" t="str">
        <f t="shared" si="1"/>
        <v xml:space="preserve">  -</v>
      </c>
      <c r="Z6" s="139" t="str">
        <f t="shared" si="1"/>
        <v xml:space="preserve">  -</v>
      </c>
      <c r="AA6" s="139" t="str">
        <f t="shared" si="1"/>
        <v xml:space="preserve">  -</v>
      </c>
      <c r="AB6" s="139" t="str">
        <f t="shared" si="1"/>
        <v xml:space="preserve">  -</v>
      </c>
      <c r="AC6" s="139"/>
      <c r="AD6" s="139"/>
      <c r="AE6" s="139" t="str">
        <f t="shared" si="1"/>
        <v xml:space="preserve"> - </v>
      </c>
      <c r="AF6" s="141">
        <f t="shared" si="1"/>
        <v>0</v>
      </c>
      <c r="AG6" s="140" t="str">
        <f t="shared" si="1"/>
        <v xml:space="preserve"> - </v>
      </c>
      <c r="AH6" s="139" t="str">
        <f t="shared" si="1"/>
        <v xml:space="preserve"> - </v>
      </c>
      <c r="AI6" s="141">
        <f t="shared" si="1"/>
        <v>0</v>
      </c>
    </row>
    <row r="7" spans="1:35" ht="36">
      <c r="A7" s="94" t="s">
        <v>162</v>
      </c>
      <c r="B7" s="403">
        <f>'HORAS X COMPETENCIA X FASE'!F26</f>
        <v>4.5</v>
      </c>
      <c r="C7" s="443" t="s">
        <v>75</v>
      </c>
      <c r="D7" s="255" t="s">
        <v>195</v>
      </c>
      <c r="E7" s="435">
        <v>4</v>
      </c>
      <c r="F7" s="435">
        <v>4</v>
      </c>
      <c r="G7" s="256">
        <v>48</v>
      </c>
      <c r="H7" s="257"/>
      <c r="I7" s="317">
        <v>48</v>
      </c>
      <c r="J7" s="292"/>
      <c r="K7" s="292"/>
      <c r="L7" s="292"/>
      <c r="M7" s="292"/>
      <c r="N7" s="293">
        <f>IFERROR(SUM(I7:M7),"-")</f>
        <v>48</v>
      </c>
      <c r="O7" s="317" t="s">
        <v>153</v>
      </c>
      <c r="P7" s="292" t="s">
        <v>153</v>
      </c>
      <c r="Q7" s="292" t="s">
        <v>153</v>
      </c>
      <c r="R7" s="292" t="s">
        <v>153</v>
      </c>
      <c r="S7" s="292"/>
      <c r="T7" s="292"/>
      <c r="U7" s="293">
        <f>IFERROR(SUM(O7:T7),"-")</f>
        <v>0</v>
      </c>
      <c r="V7" s="109" t="s">
        <v>153</v>
      </c>
      <c r="W7" s="102" t="s">
        <v>153</v>
      </c>
      <c r="X7" s="102" t="s">
        <v>153</v>
      </c>
      <c r="Y7" s="102" t="s">
        <v>153</v>
      </c>
      <c r="Z7" s="102" t="s">
        <v>153</v>
      </c>
      <c r="AA7" s="102" t="s">
        <v>153</v>
      </c>
      <c r="AB7" s="102" t="s">
        <v>153</v>
      </c>
      <c r="AC7" s="102"/>
      <c r="AD7" s="102"/>
      <c r="AE7" s="102" t="s">
        <v>153</v>
      </c>
      <c r="AF7" s="105">
        <f>IFERROR(SUM(V7:AE7),"-")</f>
        <v>0</v>
      </c>
      <c r="AG7" s="109" t="s">
        <v>153</v>
      </c>
      <c r="AH7" s="102" t="s">
        <v>153</v>
      </c>
      <c r="AI7" s="105">
        <f>IFERROR(SUM(AG7:AH7),"-")</f>
        <v>0</v>
      </c>
    </row>
    <row r="8" spans="1:35" ht="27.6">
      <c r="A8" s="94"/>
      <c r="B8" s="404"/>
      <c r="C8" s="413"/>
      <c r="D8" s="100" t="s">
        <v>196</v>
      </c>
      <c r="E8" s="412"/>
      <c r="F8" s="412"/>
      <c r="G8" s="75">
        <v>36</v>
      </c>
      <c r="H8" s="258"/>
      <c r="I8" s="319">
        <v>36</v>
      </c>
      <c r="J8" s="218"/>
      <c r="K8" s="218"/>
      <c r="L8" s="218"/>
      <c r="M8" s="218"/>
      <c r="N8" s="296">
        <f t="shared" ref="N8:N71" si="2">IFERROR(SUM(I8:M8),"-")</f>
        <v>36</v>
      </c>
      <c r="O8" s="319"/>
      <c r="P8" s="218"/>
      <c r="Q8" s="218"/>
      <c r="R8" s="218"/>
      <c r="S8" s="218"/>
      <c r="T8" s="218"/>
      <c r="U8" s="296">
        <f t="shared" ref="U8:U71" si="3">IFERROR(SUM(O8:T8),"-")</f>
        <v>0</v>
      </c>
      <c r="V8" s="109"/>
      <c r="W8" s="102"/>
      <c r="X8" s="102"/>
      <c r="Y8" s="102"/>
      <c r="Z8" s="102"/>
      <c r="AA8" s="102"/>
      <c r="AB8" s="102"/>
      <c r="AC8" s="102"/>
      <c r="AD8" s="102"/>
      <c r="AE8" s="102"/>
      <c r="AF8" s="105">
        <f t="shared" ref="AF8:AF47" si="4">IFERROR(SUM(V8:AE8),"-")</f>
        <v>0</v>
      </c>
      <c r="AG8" s="109"/>
      <c r="AH8" s="102"/>
      <c r="AI8" s="105">
        <f>IFERROR(SUM(AG8:AH8),"-")</f>
        <v>0</v>
      </c>
    </row>
    <row r="9" spans="1:35" ht="27.6">
      <c r="A9" s="94"/>
      <c r="B9" s="404"/>
      <c r="C9" s="413"/>
      <c r="D9" s="100" t="s">
        <v>197</v>
      </c>
      <c r="E9" s="412"/>
      <c r="F9" s="412"/>
      <c r="G9" s="75">
        <v>36</v>
      </c>
      <c r="H9" s="258"/>
      <c r="I9" s="319">
        <v>28</v>
      </c>
      <c r="J9" s="218">
        <v>8</v>
      </c>
      <c r="K9" s="218"/>
      <c r="L9" s="218"/>
      <c r="M9" s="218"/>
      <c r="N9" s="296">
        <f t="shared" si="2"/>
        <v>36</v>
      </c>
      <c r="O9" s="319"/>
      <c r="P9" s="218"/>
      <c r="Q9" s="218"/>
      <c r="R9" s="218"/>
      <c r="S9" s="218"/>
      <c r="T9" s="218"/>
      <c r="U9" s="296">
        <f t="shared" si="3"/>
        <v>0</v>
      </c>
      <c r="V9" s="109"/>
      <c r="W9" s="102"/>
      <c r="X9" s="102"/>
      <c r="Y9" s="102"/>
      <c r="Z9" s="102"/>
      <c r="AA9" s="102"/>
      <c r="AB9" s="102"/>
      <c r="AC9" s="102"/>
      <c r="AD9" s="102"/>
      <c r="AE9" s="102"/>
      <c r="AF9" s="105">
        <f t="shared" si="4"/>
        <v>0</v>
      </c>
      <c r="AG9" s="109"/>
      <c r="AH9" s="102"/>
      <c r="AI9" s="105">
        <f>IFERROR(SUM(AG9:AH9),"-")</f>
        <v>0</v>
      </c>
    </row>
    <row r="10" spans="1:35" ht="27.6">
      <c r="A10" s="94"/>
      <c r="B10" s="404"/>
      <c r="C10" s="413"/>
      <c r="D10" s="100" t="s">
        <v>198</v>
      </c>
      <c r="E10" s="412"/>
      <c r="F10" s="412"/>
      <c r="G10" s="75">
        <v>24</v>
      </c>
      <c r="H10" s="258"/>
      <c r="I10" s="319"/>
      <c r="J10" s="218">
        <v>24</v>
      </c>
      <c r="K10" s="218"/>
      <c r="L10" s="218"/>
      <c r="M10" s="218"/>
      <c r="N10" s="296">
        <f t="shared" si="2"/>
        <v>24</v>
      </c>
      <c r="O10" s="319"/>
      <c r="P10" s="218"/>
      <c r="Q10" s="218"/>
      <c r="R10" s="218"/>
      <c r="S10" s="218"/>
      <c r="T10" s="218"/>
      <c r="U10" s="296">
        <f t="shared" si="3"/>
        <v>0</v>
      </c>
      <c r="V10" s="109"/>
      <c r="W10" s="102"/>
      <c r="X10" s="102"/>
      <c r="Y10" s="102"/>
      <c r="Z10" s="102"/>
      <c r="AA10" s="102"/>
      <c r="AB10" s="102"/>
      <c r="AC10" s="102"/>
      <c r="AD10" s="102"/>
      <c r="AE10" s="102"/>
      <c r="AF10" s="105">
        <f t="shared" si="4"/>
        <v>0</v>
      </c>
      <c r="AG10" s="109"/>
      <c r="AH10" s="102"/>
      <c r="AI10" s="105">
        <f>IFERROR(SUM(AG10:AH10),"-")</f>
        <v>0</v>
      </c>
    </row>
    <row r="11" spans="1:35" ht="27.6">
      <c r="A11" s="95"/>
      <c r="B11" s="404"/>
      <c r="C11" s="410" t="s">
        <v>76</v>
      </c>
      <c r="D11" s="99" t="s">
        <v>199</v>
      </c>
      <c r="E11" s="411">
        <v>3</v>
      </c>
      <c r="F11" s="411">
        <v>4</v>
      </c>
      <c r="G11" s="76">
        <v>96</v>
      </c>
      <c r="H11" s="259"/>
      <c r="I11" s="297"/>
      <c r="J11" s="214">
        <v>96</v>
      </c>
      <c r="K11" s="214"/>
      <c r="L11" s="214"/>
      <c r="M11" s="214"/>
      <c r="N11" s="296">
        <f t="shared" si="2"/>
        <v>96</v>
      </c>
      <c r="O11" s="326" t="s">
        <v>153</v>
      </c>
      <c r="P11" s="213" t="s">
        <v>153</v>
      </c>
      <c r="Q11" s="213" t="s">
        <v>153</v>
      </c>
      <c r="R11" s="213" t="s">
        <v>153</v>
      </c>
      <c r="S11" s="213"/>
      <c r="T11" s="213"/>
      <c r="U11" s="296">
        <f t="shared" si="3"/>
        <v>0</v>
      </c>
      <c r="V11" s="215" t="s">
        <v>153</v>
      </c>
      <c r="W11" s="213" t="s">
        <v>153</v>
      </c>
      <c r="X11" s="213" t="s">
        <v>153</v>
      </c>
      <c r="Y11" s="213" t="s">
        <v>153</v>
      </c>
      <c r="Z11" s="213" t="s">
        <v>153</v>
      </c>
      <c r="AA11" s="213" t="s">
        <v>153</v>
      </c>
      <c r="AB11" s="213" t="s">
        <v>153</v>
      </c>
      <c r="AC11" s="213"/>
      <c r="AD11" s="213"/>
      <c r="AE11" s="213" t="s">
        <v>153</v>
      </c>
      <c r="AF11" s="105">
        <f>IFERROR(SUM(V11:AE11),"-")</f>
        <v>0</v>
      </c>
      <c r="AG11" s="213" t="s">
        <v>153</v>
      </c>
      <c r="AH11" s="213" t="s">
        <v>153</v>
      </c>
      <c r="AI11" s="105">
        <f>IFERROR(SUM(AG11:AH11),"-")</f>
        <v>0</v>
      </c>
    </row>
    <row r="12" spans="1:35" ht="27.6">
      <c r="A12" s="95"/>
      <c r="B12" s="404"/>
      <c r="C12" s="410"/>
      <c r="D12" s="99" t="s">
        <v>200</v>
      </c>
      <c r="E12" s="411"/>
      <c r="F12" s="411"/>
      <c r="G12" s="76">
        <v>72</v>
      </c>
      <c r="H12" s="259"/>
      <c r="I12" s="297"/>
      <c r="J12" s="214"/>
      <c r="K12" s="214">
        <v>72</v>
      </c>
      <c r="L12" s="214"/>
      <c r="M12" s="214"/>
      <c r="N12" s="296">
        <f t="shared" si="2"/>
        <v>72</v>
      </c>
      <c r="O12" s="326"/>
      <c r="P12" s="213"/>
      <c r="Q12" s="213"/>
      <c r="R12" s="213"/>
      <c r="S12" s="213"/>
      <c r="T12" s="213"/>
      <c r="U12" s="296">
        <f t="shared" si="3"/>
        <v>0</v>
      </c>
      <c r="V12" s="215"/>
      <c r="W12" s="213"/>
      <c r="X12" s="213"/>
      <c r="Y12" s="213"/>
      <c r="Z12" s="213"/>
      <c r="AA12" s="213"/>
      <c r="AB12" s="213"/>
      <c r="AC12" s="213"/>
      <c r="AD12" s="213"/>
      <c r="AE12" s="213"/>
      <c r="AF12" s="105">
        <f t="shared" si="4"/>
        <v>0</v>
      </c>
      <c r="AG12" s="213"/>
      <c r="AH12" s="213"/>
      <c r="AI12" s="105">
        <f>IFERROR(SUM(AG12:AH12),"-")</f>
        <v>0</v>
      </c>
    </row>
    <row r="13" spans="1:35" ht="41.45">
      <c r="A13" s="95"/>
      <c r="B13" s="404"/>
      <c r="C13" s="410"/>
      <c r="D13" s="99" t="s">
        <v>201</v>
      </c>
      <c r="E13" s="411"/>
      <c r="F13" s="411"/>
      <c r="G13" s="76">
        <v>24</v>
      </c>
      <c r="H13" s="259"/>
      <c r="I13" s="297"/>
      <c r="J13" s="214"/>
      <c r="K13" s="214">
        <v>24</v>
      </c>
      <c r="L13" s="214"/>
      <c r="M13" s="214"/>
      <c r="N13" s="296">
        <f t="shared" si="2"/>
        <v>24</v>
      </c>
      <c r="O13" s="326"/>
      <c r="P13" s="213"/>
      <c r="Q13" s="213"/>
      <c r="R13" s="213"/>
      <c r="S13" s="213"/>
      <c r="T13" s="213"/>
      <c r="U13" s="296">
        <f t="shared" si="3"/>
        <v>0</v>
      </c>
      <c r="V13" s="215"/>
      <c r="W13" s="213"/>
      <c r="X13" s="213"/>
      <c r="Y13" s="213"/>
      <c r="Z13" s="213"/>
      <c r="AA13" s="213"/>
      <c r="AB13" s="213"/>
      <c r="AC13" s="213"/>
      <c r="AD13" s="213"/>
      <c r="AE13" s="213"/>
      <c r="AF13" s="105">
        <f t="shared" si="4"/>
        <v>0</v>
      </c>
      <c r="AG13" s="213"/>
      <c r="AH13" s="213"/>
      <c r="AI13" s="105">
        <f>IFERROR(SUM(AG13:AH13),"-")</f>
        <v>0</v>
      </c>
    </row>
    <row r="14" spans="1:35" ht="41.45">
      <c r="A14" s="95"/>
      <c r="B14" s="404"/>
      <c r="C14" s="413" t="s">
        <v>77</v>
      </c>
      <c r="D14" s="100" t="s">
        <v>202</v>
      </c>
      <c r="E14" s="412">
        <v>3</v>
      </c>
      <c r="F14" s="412">
        <v>3</v>
      </c>
      <c r="G14" s="75">
        <v>72</v>
      </c>
      <c r="H14" s="260"/>
      <c r="I14" s="294"/>
      <c r="J14" s="218"/>
      <c r="K14" s="218"/>
      <c r="L14" s="218">
        <v>72</v>
      </c>
      <c r="M14" s="218"/>
      <c r="N14" s="296">
        <f t="shared" si="2"/>
        <v>72</v>
      </c>
      <c r="O14" s="327"/>
      <c r="P14" s="216"/>
      <c r="Q14" s="216"/>
      <c r="R14" s="216"/>
      <c r="S14" s="216"/>
      <c r="T14" s="216"/>
      <c r="U14" s="296">
        <f t="shared" si="3"/>
        <v>0</v>
      </c>
      <c r="V14" s="217"/>
      <c r="W14" s="216"/>
      <c r="X14" s="216"/>
      <c r="Y14" s="216"/>
      <c r="Z14" s="216"/>
      <c r="AA14" s="216"/>
      <c r="AB14" s="216"/>
      <c r="AC14" s="216"/>
      <c r="AD14" s="216"/>
      <c r="AE14" s="216"/>
      <c r="AF14" s="105">
        <f t="shared" si="4"/>
        <v>0</v>
      </c>
      <c r="AG14" s="216"/>
      <c r="AH14" s="216"/>
      <c r="AI14" s="105">
        <f>IFERROR(SUM(AG14:AH14),"-")</f>
        <v>0</v>
      </c>
    </row>
    <row r="15" spans="1:35" ht="41.45">
      <c r="A15" s="95"/>
      <c r="B15" s="404"/>
      <c r="C15" s="413"/>
      <c r="D15" s="100" t="s">
        <v>203</v>
      </c>
      <c r="E15" s="412"/>
      <c r="F15" s="412"/>
      <c r="G15" s="75">
        <v>36</v>
      </c>
      <c r="H15" s="260"/>
      <c r="I15" s="294"/>
      <c r="J15" s="218"/>
      <c r="K15" s="218"/>
      <c r="L15" s="218">
        <v>36</v>
      </c>
      <c r="M15" s="218"/>
      <c r="N15" s="296">
        <f t="shared" si="2"/>
        <v>36</v>
      </c>
      <c r="O15" s="327"/>
      <c r="P15" s="216"/>
      <c r="Q15" s="216"/>
      <c r="R15" s="216"/>
      <c r="S15" s="216"/>
      <c r="T15" s="216"/>
      <c r="U15" s="296">
        <f t="shared" si="3"/>
        <v>0</v>
      </c>
      <c r="V15" s="217"/>
      <c r="W15" s="216"/>
      <c r="X15" s="216"/>
      <c r="Y15" s="216"/>
      <c r="Z15" s="216"/>
      <c r="AA15" s="216"/>
      <c r="AB15" s="216"/>
      <c r="AC15" s="216"/>
      <c r="AD15" s="216"/>
      <c r="AE15" s="216"/>
      <c r="AF15" s="105">
        <f t="shared" si="4"/>
        <v>0</v>
      </c>
      <c r="AG15" s="216"/>
      <c r="AH15" s="216"/>
      <c r="AI15" s="105">
        <f>IFERROR(SUM(AG15:AH15),"-")</f>
        <v>0</v>
      </c>
    </row>
    <row r="16" spans="1:35" ht="41.45">
      <c r="A16" s="95"/>
      <c r="B16" s="404"/>
      <c r="C16" s="413"/>
      <c r="D16" s="100" t="s">
        <v>204</v>
      </c>
      <c r="E16" s="412"/>
      <c r="F16" s="412"/>
      <c r="G16" s="75">
        <v>36</v>
      </c>
      <c r="H16" s="260"/>
      <c r="I16" s="294"/>
      <c r="J16" s="218"/>
      <c r="K16" s="218"/>
      <c r="L16" s="218">
        <v>36</v>
      </c>
      <c r="M16" s="218"/>
      <c r="N16" s="296">
        <f t="shared" si="2"/>
        <v>36</v>
      </c>
      <c r="O16" s="327"/>
      <c r="P16" s="216"/>
      <c r="Q16" s="216"/>
      <c r="R16" s="216"/>
      <c r="S16" s="216"/>
      <c r="T16" s="216"/>
      <c r="U16" s="296">
        <f t="shared" si="3"/>
        <v>0</v>
      </c>
      <c r="V16" s="217"/>
      <c r="W16" s="216"/>
      <c r="X16" s="216"/>
      <c r="Y16" s="216"/>
      <c r="Z16" s="216"/>
      <c r="AA16" s="216"/>
      <c r="AB16" s="216"/>
      <c r="AC16" s="216"/>
      <c r="AD16" s="216"/>
      <c r="AE16" s="216"/>
      <c r="AF16" s="105">
        <f t="shared" si="4"/>
        <v>0</v>
      </c>
      <c r="AG16" s="216"/>
      <c r="AH16" s="216"/>
      <c r="AI16" s="105">
        <f>IFERROR(SUM(AG16:AH16),"-")</f>
        <v>0</v>
      </c>
    </row>
    <row r="17" spans="1:35" ht="55.15">
      <c r="A17" s="95"/>
      <c r="B17" s="404"/>
      <c r="C17" s="410" t="s">
        <v>82</v>
      </c>
      <c r="D17" s="99" t="s">
        <v>205</v>
      </c>
      <c r="E17" s="411">
        <v>4</v>
      </c>
      <c r="F17" s="411">
        <v>4</v>
      </c>
      <c r="G17" s="76">
        <v>12</v>
      </c>
      <c r="H17" s="259"/>
      <c r="I17" s="297"/>
      <c r="J17" s="214">
        <v>12</v>
      </c>
      <c r="K17" s="214"/>
      <c r="L17" s="214"/>
      <c r="M17" s="214"/>
      <c r="N17" s="296">
        <f t="shared" si="2"/>
        <v>12</v>
      </c>
      <c r="O17" s="326"/>
      <c r="P17" s="213"/>
      <c r="Q17" s="213"/>
      <c r="R17" s="213"/>
      <c r="S17" s="213"/>
      <c r="T17" s="213"/>
      <c r="U17" s="296">
        <f t="shared" si="3"/>
        <v>0</v>
      </c>
      <c r="V17" s="215"/>
      <c r="W17" s="213"/>
      <c r="X17" s="213"/>
      <c r="Y17" s="213"/>
      <c r="Z17" s="213"/>
      <c r="AA17" s="213"/>
      <c r="AB17" s="213"/>
      <c r="AC17" s="213"/>
      <c r="AD17" s="213"/>
      <c r="AE17" s="213"/>
      <c r="AF17" s="105">
        <f t="shared" si="4"/>
        <v>0</v>
      </c>
      <c r="AG17" s="213"/>
      <c r="AH17" s="213"/>
      <c r="AI17" s="105">
        <f>IFERROR(SUM(AG17:AH17),"-")</f>
        <v>0</v>
      </c>
    </row>
    <row r="18" spans="1:35" ht="55.15">
      <c r="A18" s="95"/>
      <c r="B18" s="404"/>
      <c r="C18" s="410"/>
      <c r="D18" s="99" t="s">
        <v>206</v>
      </c>
      <c r="E18" s="411"/>
      <c r="F18" s="411"/>
      <c r="G18" s="76">
        <v>12</v>
      </c>
      <c r="H18" s="259"/>
      <c r="I18" s="297"/>
      <c r="J18" s="214">
        <v>12</v>
      </c>
      <c r="K18" s="214"/>
      <c r="L18" s="214"/>
      <c r="M18" s="214"/>
      <c r="N18" s="296">
        <f t="shared" si="2"/>
        <v>12</v>
      </c>
      <c r="O18" s="326"/>
      <c r="P18" s="213"/>
      <c r="Q18" s="213"/>
      <c r="R18" s="213"/>
      <c r="S18" s="213"/>
      <c r="T18" s="213"/>
      <c r="U18" s="296">
        <f t="shared" si="3"/>
        <v>0</v>
      </c>
      <c r="V18" s="215"/>
      <c r="W18" s="213"/>
      <c r="X18" s="213"/>
      <c r="Y18" s="213"/>
      <c r="Z18" s="213"/>
      <c r="AA18" s="213"/>
      <c r="AB18" s="213"/>
      <c r="AC18" s="213"/>
      <c r="AD18" s="213"/>
      <c r="AE18" s="213"/>
      <c r="AF18" s="105">
        <f t="shared" si="4"/>
        <v>0</v>
      </c>
      <c r="AG18" s="213"/>
      <c r="AH18" s="213"/>
      <c r="AI18" s="105">
        <f>IFERROR(SUM(AG18:AH18),"-")</f>
        <v>0</v>
      </c>
    </row>
    <row r="19" spans="1:35" ht="27.6">
      <c r="A19" s="95"/>
      <c r="B19" s="404"/>
      <c r="C19" s="410"/>
      <c r="D19" s="99" t="s">
        <v>207</v>
      </c>
      <c r="E19" s="411"/>
      <c r="F19" s="411"/>
      <c r="G19" s="76">
        <v>12</v>
      </c>
      <c r="H19" s="259"/>
      <c r="I19" s="297"/>
      <c r="J19" s="214">
        <v>8</v>
      </c>
      <c r="K19" s="214">
        <v>4</v>
      </c>
      <c r="L19" s="214"/>
      <c r="M19" s="214"/>
      <c r="N19" s="296">
        <f t="shared" si="2"/>
        <v>12</v>
      </c>
      <c r="O19" s="326"/>
      <c r="P19" s="213"/>
      <c r="Q19" s="213"/>
      <c r="R19" s="213"/>
      <c r="S19" s="213"/>
      <c r="T19" s="213"/>
      <c r="U19" s="296">
        <f t="shared" si="3"/>
        <v>0</v>
      </c>
      <c r="V19" s="215"/>
      <c r="W19" s="213"/>
      <c r="X19" s="213"/>
      <c r="Y19" s="213"/>
      <c r="Z19" s="213"/>
      <c r="AA19" s="213"/>
      <c r="AB19" s="213"/>
      <c r="AC19" s="213"/>
      <c r="AD19" s="213"/>
      <c r="AE19" s="213"/>
      <c r="AF19" s="105">
        <f t="shared" si="4"/>
        <v>0</v>
      </c>
      <c r="AG19" s="213"/>
      <c r="AH19" s="213"/>
      <c r="AI19" s="105">
        <f>IFERROR(SUM(AG19:AH19),"-")</f>
        <v>0</v>
      </c>
    </row>
    <row r="20" spans="1:35" ht="27.6">
      <c r="A20" s="95"/>
      <c r="B20" s="404"/>
      <c r="C20" s="410"/>
      <c r="D20" s="99" t="s">
        <v>208</v>
      </c>
      <c r="E20" s="411"/>
      <c r="F20" s="411"/>
      <c r="G20" s="76">
        <v>12</v>
      </c>
      <c r="H20" s="259"/>
      <c r="I20" s="297"/>
      <c r="J20" s="214"/>
      <c r="K20" s="214">
        <v>12</v>
      </c>
      <c r="L20" s="214"/>
      <c r="M20" s="214"/>
      <c r="N20" s="296">
        <f t="shared" si="2"/>
        <v>12</v>
      </c>
      <c r="O20" s="326"/>
      <c r="P20" s="213"/>
      <c r="Q20" s="213"/>
      <c r="R20" s="213"/>
      <c r="S20" s="213"/>
      <c r="T20" s="213"/>
      <c r="U20" s="296">
        <f t="shared" si="3"/>
        <v>0</v>
      </c>
      <c r="V20" s="215"/>
      <c r="W20" s="213"/>
      <c r="X20" s="213"/>
      <c r="Y20" s="213"/>
      <c r="Z20" s="213"/>
      <c r="AA20" s="213"/>
      <c r="AB20" s="213"/>
      <c r="AC20" s="213"/>
      <c r="AD20" s="213"/>
      <c r="AE20" s="213"/>
      <c r="AF20" s="105">
        <f t="shared" si="4"/>
        <v>0</v>
      </c>
      <c r="AG20" s="213"/>
      <c r="AH20" s="213"/>
      <c r="AI20" s="105">
        <f>IFERROR(SUM(AG20:AH20),"-")</f>
        <v>0</v>
      </c>
    </row>
    <row r="21" spans="1:35" ht="38.1" customHeight="1">
      <c r="A21" s="95"/>
      <c r="B21" s="404"/>
      <c r="C21" s="413" t="s">
        <v>83</v>
      </c>
      <c r="D21" s="100" t="s">
        <v>209</v>
      </c>
      <c r="E21" s="412">
        <v>2</v>
      </c>
      <c r="F21" s="412">
        <v>6</v>
      </c>
      <c r="G21" s="75">
        <v>48</v>
      </c>
      <c r="H21" s="260"/>
      <c r="I21" s="294"/>
      <c r="J21" s="218"/>
      <c r="K21" s="218">
        <v>48</v>
      </c>
      <c r="L21" s="218"/>
      <c r="M21" s="218"/>
      <c r="N21" s="296">
        <f t="shared" si="2"/>
        <v>48</v>
      </c>
      <c r="O21" s="327"/>
      <c r="P21" s="216"/>
      <c r="Q21" s="216"/>
      <c r="R21" s="216"/>
      <c r="S21" s="216"/>
      <c r="T21" s="216"/>
      <c r="U21" s="296">
        <f t="shared" si="3"/>
        <v>0</v>
      </c>
      <c r="V21" s="217"/>
      <c r="W21" s="216"/>
      <c r="X21" s="216"/>
      <c r="Y21" s="216"/>
      <c r="Z21" s="216"/>
      <c r="AA21" s="216"/>
      <c r="AB21" s="216"/>
      <c r="AC21" s="216"/>
      <c r="AD21" s="216"/>
      <c r="AE21" s="216"/>
      <c r="AF21" s="105">
        <f t="shared" si="4"/>
        <v>0</v>
      </c>
      <c r="AG21" s="216"/>
      <c r="AH21" s="216"/>
      <c r="AI21" s="105">
        <f>IFERROR(SUM(AG21:AH21),"-")</f>
        <v>0</v>
      </c>
    </row>
    <row r="22" spans="1:35" ht="38.1" customHeight="1">
      <c r="A22" s="95"/>
      <c r="B22" s="404"/>
      <c r="C22" s="413"/>
      <c r="D22" s="100" t="s">
        <v>210</v>
      </c>
      <c r="E22" s="412"/>
      <c r="F22" s="412"/>
      <c r="G22" s="75">
        <v>96</v>
      </c>
      <c r="H22" s="260"/>
      <c r="I22" s="294"/>
      <c r="J22" s="218"/>
      <c r="K22" s="218"/>
      <c r="L22" s="218"/>
      <c r="M22" s="218">
        <v>96</v>
      </c>
      <c r="N22" s="296">
        <f t="shared" si="2"/>
        <v>96</v>
      </c>
      <c r="O22" s="327"/>
      <c r="P22" s="216"/>
      <c r="Q22" s="216"/>
      <c r="R22" s="216"/>
      <c r="S22" s="216"/>
      <c r="T22" s="216"/>
      <c r="U22" s="296">
        <f t="shared" si="3"/>
        <v>0</v>
      </c>
      <c r="V22" s="217"/>
      <c r="W22" s="216"/>
      <c r="X22" s="216"/>
      <c r="Y22" s="216"/>
      <c r="Z22" s="216"/>
      <c r="AA22" s="216"/>
      <c r="AB22" s="216"/>
      <c r="AC22" s="216"/>
      <c r="AD22" s="216"/>
      <c r="AE22" s="216"/>
      <c r="AF22" s="105">
        <f t="shared" si="4"/>
        <v>0</v>
      </c>
      <c r="AG22" s="216"/>
      <c r="AH22" s="216"/>
      <c r="AI22" s="105">
        <f>IFERROR(SUM(AG22:AH22),"-")</f>
        <v>0</v>
      </c>
    </row>
    <row r="23" spans="1:35" ht="41.45">
      <c r="A23" s="95"/>
      <c r="B23" s="404"/>
      <c r="C23" s="410" t="s">
        <v>84</v>
      </c>
      <c r="D23" s="99" t="s">
        <v>211</v>
      </c>
      <c r="E23" s="411">
        <v>4</v>
      </c>
      <c r="F23" s="411">
        <v>4</v>
      </c>
      <c r="G23" s="76">
        <v>12</v>
      </c>
      <c r="H23" s="259"/>
      <c r="I23" s="297"/>
      <c r="J23" s="214"/>
      <c r="K23" s="214"/>
      <c r="L23" s="214">
        <v>12</v>
      </c>
      <c r="M23" s="214"/>
      <c r="N23" s="296">
        <f t="shared" si="2"/>
        <v>12</v>
      </c>
      <c r="O23" s="326"/>
      <c r="P23" s="213"/>
      <c r="Q23" s="213"/>
      <c r="R23" s="213"/>
      <c r="S23" s="213"/>
      <c r="T23" s="213"/>
      <c r="U23" s="296">
        <f t="shared" si="3"/>
        <v>0</v>
      </c>
      <c r="V23" s="215"/>
      <c r="W23" s="213"/>
      <c r="X23" s="213"/>
      <c r="Y23" s="213"/>
      <c r="Z23" s="213"/>
      <c r="AA23" s="213"/>
      <c r="AB23" s="213"/>
      <c r="AC23" s="213"/>
      <c r="AD23" s="213"/>
      <c r="AE23" s="213"/>
      <c r="AF23" s="105">
        <f t="shared" si="4"/>
        <v>0</v>
      </c>
      <c r="AG23" s="213"/>
      <c r="AH23" s="213"/>
      <c r="AI23" s="105">
        <f>IFERROR(SUM(AG23:AH23),"-")</f>
        <v>0</v>
      </c>
    </row>
    <row r="24" spans="1:35" ht="41.45">
      <c r="A24" s="95"/>
      <c r="B24" s="404"/>
      <c r="C24" s="410"/>
      <c r="D24" s="99" t="s">
        <v>212</v>
      </c>
      <c r="E24" s="411"/>
      <c r="F24" s="411"/>
      <c r="G24" s="76">
        <v>12</v>
      </c>
      <c r="H24" s="259"/>
      <c r="I24" s="297"/>
      <c r="J24" s="214"/>
      <c r="K24" s="214"/>
      <c r="L24" s="214">
        <v>4</v>
      </c>
      <c r="M24" s="214">
        <v>8</v>
      </c>
      <c r="N24" s="296">
        <f t="shared" si="2"/>
        <v>12</v>
      </c>
      <c r="O24" s="326"/>
      <c r="P24" s="213"/>
      <c r="Q24" s="213"/>
      <c r="R24" s="213"/>
      <c r="S24" s="213"/>
      <c r="T24" s="213"/>
      <c r="U24" s="296">
        <f t="shared" si="3"/>
        <v>0</v>
      </c>
      <c r="V24" s="215"/>
      <c r="W24" s="213"/>
      <c r="X24" s="213"/>
      <c r="Y24" s="213"/>
      <c r="Z24" s="213"/>
      <c r="AA24" s="213"/>
      <c r="AB24" s="213"/>
      <c r="AC24" s="213"/>
      <c r="AD24" s="213"/>
      <c r="AE24" s="213"/>
      <c r="AF24" s="105">
        <f t="shared" si="4"/>
        <v>0</v>
      </c>
      <c r="AG24" s="213"/>
      <c r="AH24" s="213"/>
      <c r="AI24" s="105">
        <f>IFERROR(SUM(AG24:AH24),"-")</f>
        <v>0</v>
      </c>
    </row>
    <row r="25" spans="1:35" ht="41.45">
      <c r="A25" s="95"/>
      <c r="B25" s="404"/>
      <c r="C25" s="410"/>
      <c r="D25" s="99" t="s">
        <v>213</v>
      </c>
      <c r="E25" s="411"/>
      <c r="F25" s="411"/>
      <c r="G25" s="76">
        <v>12</v>
      </c>
      <c r="H25" s="259"/>
      <c r="I25" s="297"/>
      <c r="J25" s="214"/>
      <c r="K25" s="214"/>
      <c r="L25" s="214"/>
      <c r="M25" s="214">
        <v>12</v>
      </c>
      <c r="N25" s="296">
        <f t="shared" si="2"/>
        <v>12</v>
      </c>
      <c r="O25" s="326"/>
      <c r="P25" s="213"/>
      <c r="Q25" s="213"/>
      <c r="R25" s="213"/>
      <c r="S25" s="213"/>
      <c r="T25" s="213"/>
      <c r="U25" s="296">
        <f t="shared" si="3"/>
        <v>0</v>
      </c>
      <c r="V25" s="215"/>
      <c r="W25" s="213"/>
      <c r="X25" s="213"/>
      <c r="Y25" s="213"/>
      <c r="Z25" s="213"/>
      <c r="AA25" s="213"/>
      <c r="AB25" s="213"/>
      <c r="AC25" s="213"/>
      <c r="AD25" s="213"/>
      <c r="AE25" s="213"/>
      <c r="AF25" s="105">
        <f t="shared" si="4"/>
        <v>0</v>
      </c>
      <c r="AG25" s="213"/>
      <c r="AH25" s="213"/>
      <c r="AI25" s="105">
        <f>IFERROR(SUM(AG25:AH25),"-")</f>
        <v>0</v>
      </c>
    </row>
    <row r="26" spans="1:35" ht="42" thickBot="1">
      <c r="A26" s="95"/>
      <c r="B26" s="404"/>
      <c r="C26" s="436"/>
      <c r="D26" s="261" t="s">
        <v>214</v>
      </c>
      <c r="E26" s="414"/>
      <c r="F26" s="414"/>
      <c r="G26" s="262">
        <v>12</v>
      </c>
      <c r="H26" s="263"/>
      <c r="I26" s="299"/>
      <c r="J26" s="301"/>
      <c r="K26" s="301"/>
      <c r="L26" s="301"/>
      <c r="M26" s="301">
        <v>12</v>
      </c>
      <c r="N26" s="302">
        <f t="shared" si="2"/>
        <v>12</v>
      </c>
      <c r="O26" s="328"/>
      <c r="P26" s="329"/>
      <c r="Q26" s="329"/>
      <c r="R26" s="329"/>
      <c r="S26" s="329"/>
      <c r="T26" s="329"/>
      <c r="U26" s="302">
        <f t="shared" si="3"/>
        <v>0</v>
      </c>
      <c r="V26" s="215"/>
      <c r="W26" s="213"/>
      <c r="X26" s="213"/>
      <c r="Y26" s="213"/>
      <c r="Z26" s="213"/>
      <c r="AA26" s="213"/>
      <c r="AB26" s="213"/>
      <c r="AC26" s="213"/>
      <c r="AD26" s="213"/>
      <c r="AE26" s="213"/>
      <c r="AF26" s="105">
        <f t="shared" si="4"/>
        <v>0</v>
      </c>
      <c r="AG26" s="213"/>
      <c r="AH26" s="213"/>
      <c r="AI26" s="105">
        <f>IFERROR(SUM(AG26:AH26),"-")</f>
        <v>0</v>
      </c>
    </row>
    <row r="27" spans="1:35" ht="15" customHeight="1" thickBot="1">
      <c r="A27" s="96"/>
      <c r="B27" s="405"/>
      <c r="C27" s="251" t="s">
        <v>215</v>
      </c>
      <c r="D27" s="252"/>
      <c r="E27" s="264">
        <f t="shared" ref="E27:AI29" si="5">SUM(E7:E26)</f>
        <v>20</v>
      </c>
      <c r="F27" s="264">
        <f t="shared" si="5"/>
        <v>25</v>
      </c>
      <c r="G27" s="264">
        <f t="shared" si="5"/>
        <v>720</v>
      </c>
      <c r="H27" s="265">
        <f t="shared" si="5"/>
        <v>0</v>
      </c>
      <c r="I27" s="325">
        <f t="shared" si="5"/>
        <v>112</v>
      </c>
      <c r="J27" s="264">
        <f t="shared" si="5"/>
        <v>160</v>
      </c>
      <c r="K27" s="264">
        <f t="shared" ref="K27" si="6">SUM(K7:K26)</f>
        <v>160</v>
      </c>
      <c r="L27" s="264">
        <f t="shared" ref="L27" si="7">SUM(L7:L26)</f>
        <v>160</v>
      </c>
      <c r="M27" s="264">
        <f t="shared" ref="M27" si="8">SUM(M7:M26)</f>
        <v>128</v>
      </c>
      <c r="N27" s="264">
        <f t="shared" ref="N27" si="9">SUM(N7:N26)</f>
        <v>720</v>
      </c>
      <c r="O27" s="264">
        <f t="shared" ref="O27" si="10">SUM(O7:O26)</f>
        <v>0</v>
      </c>
      <c r="P27" s="264">
        <f t="shared" ref="P27" si="11">SUM(P7:P26)</f>
        <v>0</v>
      </c>
      <c r="Q27" s="264">
        <f t="shared" ref="Q27" si="12">SUM(Q7:Q26)</f>
        <v>0</v>
      </c>
      <c r="R27" s="264">
        <f t="shared" ref="R27" si="13">SUM(R7:R26)</f>
        <v>0</v>
      </c>
      <c r="S27" s="264">
        <f t="shared" ref="S27" si="14">SUM(S7:S26)</f>
        <v>0</v>
      </c>
      <c r="T27" s="264">
        <f t="shared" ref="T27" si="15">SUM(T7:T26)</f>
        <v>0</v>
      </c>
      <c r="U27" s="264">
        <f t="shared" ref="U27" si="16">SUM(U7:U26)</f>
        <v>0</v>
      </c>
      <c r="V27" s="142">
        <f t="shared" ref="V27" si="17">SUM(V7:V26)</f>
        <v>0</v>
      </c>
      <c r="W27" s="142">
        <f t="shared" ref="W27" si="18">SUM(W7:W26)</f>
        <v>0</v>
      </c>
      <c r="X27" s="142">
        <f t="shared" ref="X27" si="19">SUM(X7:X26)</f>
        <v>0</v>
      </c>
      <c r="Y27" s="142">
        <f t="shared" ref="Y27" si="20">SUM(Y7:Y26)</f>
        <v>0</v>
      </c>
      <c r="Z27" s="142">
        <f t="shared" ref="Z27" si="21">SUM(Z7:Z26)</f>
        <v>0</v>
      </c>
      <c r="AA27" s="142">
        <f t="shared" ref="AA27" si="22">SUM(AA7:AA26)</f>
        <v>0</v>
      </c>
      <c r="AB27" s="142">
        <f t="shared" ref="AB27" si="23">SUM(AB7:AB26)</f>
        <v>0</v>
      </c>
      <c r="AC27" s="142">
        <f t="shared" ref="AC27" si="24">SUM(AC7:AC26)</f>
        <v>0</v>
      </c>
      <c r="AD27" s="142">
        <f t="shared" ref="AD27" si="25">SUM(AD7:AD26)</f>
        <v>0</v>
      </c>
      <c r="AE27" s="142">
        <f t="shared" ref="AE27" si="26">SUM(AE7:AE26)</f>
        <v>0</v>
      </c>
      <c r="AF27" s="142">
        <f t="shared" ref="AF27" si="27">SUM(AF7:AF26)</f>
        <v>0</v>
      </c>
      <c r="AG27" s="142">
        <f t="shared" ref="AG27" si="28">SUM(AG7:AG26)</f>
        <v>0</v>
      </c>
      <c r="AH27" s="142">
        <f t="shared" ref="AH27" si="29">SUM(AH7:AH26)</f>
        <v>0</v>
      </c>
      <c r="AI27" s="142">
        <f t="shared" ref="AI27" si="30">SUM(AI7:AI26)</f>
        <v>0</v>
      </c>
    </row>
    <row r="28" spans="1:35" ht="38.1" customHeight="1">
      <c r="A28" s="406" t="s">
        <v>163</v>
      </c>
      <c r="B28" s="403">
        <f>'HORAS X COMPETENCIA X FASE'!G26</f>
        <v>4.8</v>
      </c>
      <c r="C28" s="266" t="s">
        <v>76</v>
      </c>
      <c r="D28" s="255" t="s">
        <v>216</v>
      </c>
      <c r="E28" s="256">
        <v>1</v>
      </c>
      <c r="F28" s="256">
        <v>4</v>
      </c>
      <c r="G28" s="256">
        <v>96</v>
      </c>
      <c r="H28" s="257"/>
      <c r="I28" s="317"/>
      <c r="J28" s="292"/>
      <c r="K28" s="292"/>
      <c r="L28" s="292"/>
      <c r="M28" s="292"/>
      <c r="N28" s="293">
        <f t="shared" si="2"/>
        <v>0</v>
      </c>
      <c r="O28" s="317">
        <v>32</v>
      </c>
      <c r="P28" s="292">
        <v>64</v>
      </c>
      <c r="Q28" s="292"/>
      <c r="R28" s="292"/>
      <c r="S28" s="292"/>
      <c r="T28" s="292"/>
      <c r="U28" s="293">
        <f t="shared" si="3"/>
        <v>96</v>
      </c>
      <c r="V28" s="317" t="s">
        <v>153</v>
      </c>
      <c r="W28" s="292" t="s">
        <v>153</v>
      </c>
      <c r="X28" s="292" t="s">
        <v>153</v>
      </c>
      <c r="Y28" s="292" t="s">
        <v>153</v>
      </c>
      <c r="Z28" s="292" t="s">
        <v>153</v>
      </c>
      <c r="AA28" s="292" t="s">
        <v>153</v>
      </c>
      <c r="AB28" s="292" t="s">
        <v>153</v>
      </c>
      <c r="AC28" s="292"/>
      <c r="AD28" s="292"/>
      <c r="AE28" s="257" t="s">
        <v>153</v>
      </c>
      <c r="AF28" s="106">
        <f t="shared" si="4"/>
        <v>0</v>
      </c>
      <c r="AG28" s="305" t="s">
        <v>153</v>
      </c>
      <c r="AH28" s="272" t="s">
        <v>153</v>
      </c>
      <c r="AI28" s="106">
        <f>IFERROR(SUM(AG28:AH28),"-")</f>
        <v>0</v>
      </c>
    </row>
    <row r="29" spans="1:35" ht="38.1" customHeight="1">
      <c r="A29" s="407"/>
      <c r="B29" s="404"/>
      <c r="C29" s="410" t="s">
        <v>78</v>
      </c>
      <c r="D29" s="99" t="s">
        <v>217</v>
      </c>
      <c r="E29" s="418">
        <v>4</v>
      </c>
      <c r="F29" s="418">
        <v>4</v>
      </c>
      <c r="G29" s="76">
        <v>16</v>
      </c>
      <c r="H29" s="267"/>
      <c r="I29" s="318"/>
      <c r="J29" s="214"/>
      <c r="K29" s="214"/>
      <c r="L29" s="214"/>
      <c r="M29" s="214"/>
      <c r="N29" s="296">
        <f t="shared" si="2"/>
        <v>0</v>
      </c>
      <c r="O29" s="318"/>
      <c r="P29" s="214"/>
      <c r="Q29" s="214">
        <v>16</v>
      </c>
      <c r="R29" s="214"/>
      <c r="S29" s="214"/>
      <c r="T29" s="214"/>
      <c r="U29" s="296">
        <f t="shared" si="3"/>
        <v>16</v>
      </c>
      <c r="V29" s="318"/>
      <c r="W29" s="214"/>
      <c r="X29" s="214"/>
      <c r="Y29" s="214"/>
      <c r="Z29" s="214"/>
      <c r="AA29" s="214"/>
      <c r="AB29" s="214"/>
      <c r="AC29" s="214"/>
      <c r="AD29" s="214"/>
      <c r="AE29" s="267"/>
      <c r="AF29" s="106">
        <f t="shared" si="4"/>
        <v>0</v>
      </c>
      <c r="AG29" s="310"/>
      <c r="AH29" s="282"/>
      <c r="AI29" s="106">
        <f>IFERROR(SUM(AG29:AH29),"-")</f>
        <v>0</v>
      </c>
    </row>
    <row r="30" spans="1:35" ht="38.1" customHeight="1">
      <c r="A30" s="407"/>
      <c r="B30" s="404"/>
      <c r="C30" s="410"/>
      <c r="D30" s="99" t="s">
        <v>218</v>
      </c>
      <c r="E30" s="418"/>
      <c r="F30" s="418"/>
      <c r="G30" s="76">
        <v>144</v>
      </c>
      <c r="H30" s="267"/>
      <c r="I30" s="318"/>
      <c r="J30" s="214"/>
      <c r="K30" s="214"/>
      <c r="L30" s="214"/>
      <c r="M30" s="214"/>
      <c r="N30" s="296">
        <f t="shared" si="2"/>
        <v>0</v>
      </c>
      <c r="O30" s="318"/>
      <c r="P30" s="214"/>
      <c r="Q30" s="214">
        <v>96</v>
      </c>
      <c r="R30" s="214">
        <v>48</v>
      </c>
      <c r="S30" s="214"/>
      <c r="T30" s="214"/>
      <c r="U30" s="296">
        <f t="shared" si="3"/>
        <v>144</v>
      </c>
      <c r="V30" s="318"/>
      <c r="W30" s="214"/>
      <c r="X30" s="214"/>
      <c r="Y30" s="214"/>
      <c r="Z30" s="214"/>
      <c r="AA30" s="214"/>
      <c r="AB30" s="214"/>
      <c r="AC30" s="214"/>
      <c r="AD30" s="214"/>
      <c r="AE30" s="267"/>
      <c r="AF30" s="106">
        <f t="shared" si="4"/>
        <v>0</v>
      </c>
      <c r="AG30" s="310"/>
      <c r="AH30" s="282"/>
      <c r="AI30" s="106">
        <f>IFERROR(SUM(AG30:AH30),"-")</f>
        <v>0</v>
      </c>
    </row>
    <row r="31" spans="1:35" ht="38.1" customHeight="1">
      <c r="A31" s="407"/>
      <c r="B31" s="404"/>
      <c r="C31" s="410"/>
      <c r="D31" s="99" t="s">
        <v>219</v>
      </c>
      <c r="E31" s="418"/>
      <c r="F31" s="418"/>
      <c r="G31" s="76">
        <v>40</v>
      </c>
      <c r="H31" s="267"/>
      <c r="I31" s="318"/>
      <c r="J31" s="214"/>
      <c r="K31" s="214"/>
      <c r="L31" s="214"/>
      <c r="M31" s="214"/>
      <c r="N31" s="296">
        <f t="shared" si="2"/>
        <v>0</v>
      </c>
      <c r="O31" s="318"/>
      <c r="P31" s="214"/>
      <c r="Q31" s="214"/>
      <c r="R31" s="214">
        <v>40</v>
      </c>
      <c r="S31" s="214"/>
      <c r="T31" s="214"/>
      <c r="U31" s="296">
        <f t="shared" si="3"/>
        <v>40</v>
      </c>
      <c r="V31" s="318"/>
      <c r="W31" s="214"/>
      <c r="X31" s="214"/>
      <c r="Y31" s="214"/>
      <c r="Z31" s="214"/>
      <c r="AA31" s="214"/>
      <c r="AB31" s="214"/>
      <c r="AC31" s="214"/>
      <c r="AD31" s="214"/>
      <c r="AE31" s="267"/>
      <c r="AF31" s="106">
        <f t="shared" si="4"/>
        <v>0</v>
      </c>
      <c r="AG31" s="310"/>
      <c r="AH31" s="282"/>
      <c r="AI31" s="106">
        <f>IFERROR(SUM(AG31:AH31),"-")</f>
        <v>0</v>
      </c>
    </row>
    <row r="32" spans="1:35" ht="38.1" customHeight="1">
      <c r="A32" s="407"/>
      <c r="B32" s="404"/>
      <c r="C32" s="410"/>
      <c r="D32" s="99" t="s">
        <v>220</v>
      </c>
      <c r="E32" s="418"/>
      <c r="F32" s="418"/>
      <c r="G32" s="76">
        <v>136</v>
      </c>
      <c r="H32" s="267"/>
      <c r="I32" s="318"/>
      <c r="J32" s="214"/>
      <c r="K32" s="214"/>
      <c r="L32" s="214"/>
      <c r="M32" s="214"/>
      <c r="N32" s="296">
        <f t="shared" si="2"/>
        <v>0</v>
      </c>
      <c r="O32" s="318"/>
      <c r="P32" s="214"/>
      <c r="Q32" s="214"/>
      <c r="R32" s="214"/>
      <c r="S32" s="214">
        <v>136</v>
      </c>
      <c r="T32" s="214"/>
      <c r="U32" s="296">
        <f t="shared" si="3"/>
        <v>136</v>
      </c>
      <c r="V32" s="318"/>
      <c r="W32" s="214"/>
      <c r="X32" s="214"/>
      <c r="Y32" s="214"/>
      <c r="Z32" s="214"/>
      <c r="AA32" s="214"/>
      <c r="AB32" s="214"/>
      <c r="AC32" s="214"/>
      <c r="AD32" s="214"/>
      <c r="AE32" s="267"/>
      <c r="AF32" s="106">
        <f t="shared" si="4"/>
        <v>0</v>
      </c>
      <c r="AG32" s="310"/>
      <c r="AH32" s="282"/>
      <c r="AI32" s="106">
        <f>IFERROR(SUM(AG32:AH32),"-")</f>
        <v>0</v>
      </c>
    </row>
    <row r="33" spans="1:35" ht="38.1" customHeight="1">
      <c r="A33" s="407"/>
      <c r="B33" s="404"/>
      <c r="C33" s="413" t="s">
        <v>85</v>
      </c>
      <c r="D33" s="100" t="s">
        <v>221</v>
      </c>
      <c r="E33" s="422">
        <v>4</v>
      </c>
      <c r="F33" s="422">
        <v>4</v>
      </c>
      <c r="G33" s="75">
        <v>12</v>
      </c>
      <c r="H33" s="258"/>
      <c r="I33" s="319"/>
      <c r="J33" s="218"/>
      <c r="K33" s="218"/>
      <c r="L33" s="218"/>
      <c r="M33" s="218"/>
      <c r="N33" s="296">
        <f t="shared" si="2"/>
        <v>0</v>
      </c>
      <c r="O33" s="319"/>
      <c r="P33" s="218">
        <v>12</v>
      </c>
      <c r="Q33" s="218"/>
      <c r="R33" s="218"/>
      <c r="S33" s="218"/>
      <c r="T33" s="218"/>
      <c r="U33" s="296">
        <f t="shared" si="3"/>
        <v>12</v>
      </c>
      <c r="V33" s="319"/>
      <c r="W33" s="218"/>
      <c r="X33" s="218"/>
      <c r="Y33" s="218"/>
      <c r="Z33" s="218"/>
      <c r="AA33" s="218"/>
      <c r="AB33" s="218"/>
      <c r="AC33" s="218"/>
      <c r="AD33" s="218"/>
      <c r="AE33" s="258"/>
      <c r="AF33" s="106">
        <f t="shared" si="4"/>
        <v>0</v>
      </c>
      <c r="AG33" s="187"/>
      <c r="AH33" s="275"/>
      <c r="AI33" s="106">
        <f>IFERROR(SUM(AG33:AH33),"-")</f>
        <v>0</v>
      </c>
    </row>
    <row r="34" spans="1:35" ht="38.1" customHeight="1">
      <c r="A34" s="407"/>
      <c r="B34" s="404"/>
      <c r="C34" s="413"/>
      <c r="D34" s="100" t="s">
        <v>222</v>
      </c>
      <c r="E34" s="422"/>
      <c r="F34" s="422"/>
      <c r="G34" s="75">
        <v>12</v>
      </c>
      <c r="H34" s="258"/>
      <c r="I34" s="319"/>
      <c r="J34" s="218"/>
      <c r="K34" s="218"/>
      <c r="L34" s="218"/>
      <c r="M34" s="218"/>
      <c r="N34" s="296">
        <f t="shared" si="2"/>
        <v>0</v>
      </c>
      <c r="O34" s="319"/>
      <c r="P34" s="218">
        <v>12</v>
      </c>
      <c r="Q34" s="218"/>
      <c r="R34" s="218"/>
      <c r="S34" s="218"/>
      <c r="T34" s="218"/>
      <c r="U34" s="296">
        <f t="shared" si="3"/>
        <v>12</v>
      </c>
      <c r="V34" s="319"/>
      <c r="W34" s="218"/>
      <c r="X34" s="218"/>
      <c r="Y34" s="218"/>
      <c r="Z34" s="218"/>
      <c r="AA34" s="218"/>
      <c r="AB34" s="218"/>
      <c r="AC34" s="218"/>
      <c r="AD34" s="218"/>
      <c r="AE34" s="258"/>
      <c r="AF34" s="106">
        <f t="shared" si="4"/>
        <v>0</v>
      </c>
      <c r="AG34" s="187"/>
      <c r="AH34" s="275"/>
      <c r="AI34" s="106">
        <f>IFERROR(SUM(AG34:AH34),"-")</f>
        <v>0</v>
      </c>
    </row>
    <row r="35" spans="1:35" ht="38.1" customHeight="1">
      <c r="A35" s="407"/>
      <c r="B35" s="404"/>
      <c r="C35" s="413"/>
      <c r="D35" s="100" t="s">
        <v>223</v>
      </c>
      <c r="E35" s="422"/>
      <c r="F35" s="422"/>
      <c r="G35" s="75">
        <v>12</v>
      </c>
      <c r="H35" s="258"/>
      <c r="I35" s="319"/>
      <c r="J35" s="218"/>
      <c r="K35" s="218"/>
      <c r="L35" s="218"/>
      <c r="M35" s="218"/>
      <c r="N35" s="296">
        <f t="shared" si="2"/>
        <v>0</v>
      </c>
      <c r="O35" s="319"/>
      <c r="P35" s="218">
        <v>12</v>
      </c>
      <c r="Q35" s="218"/>
      <c r="R35" s="218"/>
      <c r="S35" s="218"/>
      <c r="T35" s="218"/>
      <c r="U35" s="296">
        <f t="shared" si="3"/>
        <v>12</v>
      </c>
      <c r="V35" s="319"/>
      <c r="W35" s="218"/>
      <c r="X35" s="218"/>
      <c r="Y35" s="218"/>
      <c r="Z35" s="218"/>
      <c r="AA35" s="218"/>
      <c r="AB35" s="218"/>
      <c r="AC35" s="218"/>
      <c r="AD35" s="218"/>
      <c r="AE35" s="258"/>
      <c r="AF35" s="106">
        <f t="shared" si="4"/>
        <v>0</v>
      </c>
      <c r="AG35" s="187"/>
      <c r="AH35" s="275"/>
      <c r="AI35" s="106">
        <f>IFERROR(SUM(AG35:AH35),"-")</f>
        <v>0</v>
      </c>
    </row>
    <row r="36" spans="1:35" ht="38.1" customHeight="1">
      <c r="A36" s="407"/>
      <c r="B36" s="404"/>
      <c r="C36" s="413"/>
      <c r="D36" s="100" t="s">
        <v>224</v>
      </c>
      <c r="E36" s="422"/>
      <c r="F36" s="422"/>
      <c r="G36" s="75">
        <v>12</v>
      </c>
      <c r="H36" s="258"/>
      <c r="I36" s="319"/>
      <c r="J36" s="218"/>
      <c r="K36" s="218"/>
      <c r="L36" s="218"/>
      <c r="M36" s="218"/>
      <c r="N36" s="296">
        <f t="shared" si="2"/>
        <v>0</v>
      </c>
      <c r="O36" s="319"/>
      <c r="P36" s="218">
        <v>12</v>
      </c>
      <c r="Q36" s="218"/>
      <c r="R36" s="218"/>
      <c r="S36" s="218"/>
      <c r="T36" s="218"/>
      <c r="U36" s="296">
        <f t="shared" si="3"/>
        <v>12</v>
      </c>
      <c r="V36" s="319"/>
      <c r="W36" s="218"/>
      <c r="X36" s="218"/>
      <c r="Y36" s="218"/>
      <c r="Z36" s="218"/>
      <c r="AA36" s="218"/>
      <c r="AB36" s="218"/>
      <c r="AC36" s="218"/>
      <c r="AD36" s="218"/>
      <c r="AE36" s="258"/>
      <c r="AF36" s="106">
        <f t="shared" si="4"/>
        <v>0</v>
      </c>
      <c r="AG36" s="187"/>
      <c r="AH36" s="275"/>
      <c r="AI36" s="106">
        <f>IFERROR(SUM(AG36:AH36),"-")</f>
        <v>0</v>
      </c>
    </row>
    <row r="37" spans="1:35" ht="38.1" customHeight="1">
      <c r="A37" s="407"/>
      <c r="B37" s="404"/>
      <c r="C37" s="410" t="s">
        <v>83</v>
      </c>
      <c r="D37" s="99" t="s">
        <v>225</v>
      </c>
      <c r="E37" s="418">
        <v>3</v>
      </c>
      <c r="F37" s="418">
        <v>6</v>
      </c>
      <c r="G37" s="76">
        <v>96</v>
      </c>
      <c r="H37" s="267"/>
      <c r="I37" s="318"/>
      <c r="J37" s="214"/>
      <c r="K37" s="214"/>
      <c r="L37" s="214"/>
      <c r="M37" s="214"/>
      <c r="N37" s="296">
        <f t="shared" si="2"/>
        <v>0</v>
      </c>
      <c r="O37" s="318"/>
      <c r="P37" s="214">
        <v>48</v>
      </c>
      <c r="Q37" s="214">
        <v>48</v>
      </c>
      <c r="R37" s="214"/>
      <c r="S37" s="214"/>
      <c r="T37" s="214"/>
      <c r="U37" s="296">
        <f t="shared" si="3"/>
        <v>96</v>
      </c>
      <c r="V37" s="318" t="s">
        <v>153</v>
      </c>
      <c r="W37" s="214" t="s">
        <v>153</v>
      </c>
      <c r="X37" s="214" t="s">
        <v>153</v>
      </c>
      <c r="Y37" s="214" t="s">
        <v>153</v>
      </c>
      <c r="Z37" s="214" t="s">
        <v>153</v>
      </c>
      <c r="AA37" s="214" t="s">
        <v>153</v>
      </c>
      <c r="AB37" s="214" t="s">
        <v>153</v>
      </c>
      <c r="AC37" s="214"/>
      <c r="AD37" s="214"/>
      <c r="AE37" s="267" t="s">
        <v>153</v>
      </c>
      <c r="AF37" s="106">
        <f t="shared" si="4"/>
        <v>0</v>
      </c>
      <c r="AG37" s="310" t="s">
        <v>153</v>
      </c>
      <c r="AH37" s="282" t="s">
        <v>153</v>
      </c>
      <c r="AI37" s="106">
        <f>IFERROR(SUM(AG37:AH37),"-")</f>
        <v>0</v>
      </c>
    </row>
    <row r="38" spans="1:35" ht="38.1" customHeight="1">
      <c r="A38" s="407"/>
      <c r="B38" s="404"/>
      <c r="C38" s="410"/>
      <c r="D38" s="99" t="s">
        <v>226</v>
      </c>
      <c r="E38" s="418"/>
      <c r="F38" s="418"/>
      <c r="G38" s="76">
        <v>48</v>
      </c>
      <c r="H38" s="267"/>
      <c r="I38" s="318"/>
      <c r="J38" s="214"/>
      <c r="K38" s="214"/>
      <c r="L38" s="214"/>
      <c r="M38" s="214"/>
      <c r="N38" s="296">
        <f t="shared" si="2"/>
        <v>0</v>
      </c>
      <c r="O38" s="318"/>
      <c r="P38" s="214"/>
      <c r="Q38" s="214"/>
      <c r="R38" s="214">
        <v>48</v>
      </c>
      <c r="S38" s="214"/>
      <c r="T38" s="214"/>
      <c r="U38" s="296">
        <f t="shared" si="3"/>
        <v>48</v>
      </c>
      <c r="V38" s="318"/>
      <c r="W38" s="214"/>
      <c r="X38" s="214"/>
      <c r="Y38" s="214"/>
      <c r="Z38" s="214"/>
      <c r="AA38" s="214"/>
      <c r="AB38" s="214"/>
      <c r="AC38" s="214"/>
      <c r="AD38" s="214"/>
      <c r="AE38" s="267"/>
      <c r="AF38" s="106">
        <f t="shared" si="4"/>
        <v>0</v>
      </c>
      <c r="AG38" s="310"/>
      <c r="AH38" s="282"/>
      <c r="AI38" s="106">
        <f>IFERROR(SUM(AG38:AH38),"-")</f>
        <v>0</v>
      </c>
    </row>
    <row r="39" spans="1:35" ht="38.1" customHeight="1">
      <c r="A39" s="407"/>
      <c r="B39" s="404"/>
      <c r="C39" s="410"/>
      <c r="D39" s="99" t="s">
        <v>227</v>
      </c>
      <c r="E39" s="418"/>
      <c r="F39" s="418"/>
      <c r="G39" s="76">
        <v>48</v>
      </c>
      <c r="H39" s="267"/>
      <c r="I39" s="318"/>
      <c r="J39" s="214"/>
      <c r="K39" s="214"/>
      <c r="L39" s="214"/>
      <c r="M39" s="214"/>
      <c r="N39" s="296">
        <f t="shared" si="2"/>
        <v>0</v>
      </c>
      <c r="O39" s="318"/>
      <c r="P39" s="214"/>
      <c r="Q39" s="214"/>
      <c r="R39" s="214"/>
      <c r="S39" s="214"/>
      <c r="T39" s="214">
        <v>48</v>
      </c>
      <c r="U39" s="296">
        <f t="shared" si="3"/>
        <v>48</v>
      </c>
      <c r="V39" s="318"/>
      <c r="W39" s="214"/>
      <c r="X39" s="214"/>
      <c r="Y39" s="214"/>
      <c r="Z39" s="214"/>
      <c r="AA39" s="214"/>
      <c r="AB39" s="214"/>
      <c r="AC39" s="214"/>
      <c r="AD39" s="214"/>
      <c r="AE39" s="267"/>
      <c r="AF39" s="106">
        <f t="shared" si="4"/>
        <v>0</v>
      </c>
      <c r="AG39" s="310"/>
      <c r="AH39" s="282"/>
      <c r="AI39" s="106">
        <f>IFERROR(SUM(AG39:AH39),"-")</f>
        <v>0</v>
      </c>
    </row>
    <row r="40" spans="1:35" ht="38.1" customHeight="1">
      <c r="A40" s="407"/>
      <c r="B40" s="404"/>
      <c r="C40" s="402" t="s">
        <v>86</v>
      </c>
      <c r="D40" s="100" t="s">
        <v>228</v>
      </c>
      <c r="E40" s="422">
        <v>4</v>
      </c>
      <c r="F40" s="422">
        <v>4</v>
      </c>
      <c r="G40" s="75">
        <v>12</v>
      </c>
      <c r="H40" s="258"/>
      <c r="I40" s="319"/>
      <c r="J40" s="218"/>
      <c r="K40" s="218"/>
      <c r="L40" s="218"/>
      <c r="M40" s="218"/>
      <c r="N40" s="296">
        <f t="shared" si="2"/>
        <v>0</v>
      </c>
      <c r="O40" s="319"/>
      <c r="P40" s="218"/>
      <c r="Q40" s="218"/>
      <c r="R40" s="218">
        <v>12</v>
      </c>
      <c r="S40" s="218"/>
      <c r="T40" s="218"/>
      <c r="U40" s="296">
        <f t="shared" si="3"/>
        <v>12</v>
      </c>
      <c r="V40" s="319" t="s">
        <v>153</v>
      </c>
      <c r="W40" s="218" t="s">
        <v>153</v>
      </c>
      <c r="X40" s="218" t="s">
        <v>153</v>
      </c>
      <c r="Y40" s="218" t="s">
        <v>153</v>
      </c>
      <c r="Z40" s="218" t="s">
        <v>153</v>
      </c>
      <c r="AA40" s="218" t="s">
        <v>153</v>
      </c>
      <c r="AB40" s="218" t="s">
        <v>153</v>
      </c>
      <c r="AC40" s="218"/>
      <c r="AD40" s="218"/>
      <c r="AE40" s="258" t="s">
        <v>153</v>
      </c>
      <c r="AF40" s="106">
        <f t="shared" si="4"/>
        <v>0</v>
      </c>
      <c r="AG40" s="187" t="s">
        <v>153</v>
      </c>
      <c r="AH40" s="275" t="s">
        <v>153</v>
      </c>
      <c r="AI40" s="106">
        <f>IFERROR(SUM(AG40:AH40),"-")</f>
        <v>0</v>
      </c>
    </row>
    <row r="41" spans="1:35" ht="38.1" customHeight="1">
      <c r="A41" s="407"/>
      <c r="B41" s="404"/>
      <c r="C41" s="402"/>
      <c r="D41" s="100" t="s">
        <v>229</v>
      </c>
      <c r="E41" s="422"/>
      <c r="F41" s="422"/>
      <c r="G41" s="75">
        <v>12</v>
      </c>
      <c r="H41" s="258"/>
      <c r="I41" s="319"/>
      <c r="J41" s="218"/>
      <c r="K41" s="218"/>
      <c r="L41" s="218"/>
      <c r="M41" s="218"/>
      <c r="N41" s="296">
        <f t="shared" si="2"/>
        <v>0</v>
      </c>
      <c r="O41" s="319"/>
      <c r="P41" s="218"/>
      <c r="Q41" s="218"/>
      <c r="R41" s="218">
        <v>12</v>
      </c>
      <c r="S41" s="218"/>
      <c r="T41" s="218"/>
      <c r="U41" s="296">
        <f t="shared" si="3"/>
        <v>12</v>
      </c>
      <c r="V41" s="319"/>
      <c r="W41" s="218"/>
      <c r="X41" s="218"/>
      <c r="Y41" s="218"/>
      <c r="Z41" s="218"/>
      <c r="AA41" s="218"/>
      <c r="AB41" s="218"/>
      <c r="AC41" s="218"/>
      <c r="AD41" s="218"/>
      <c r="AE41" s="258"/>
      <c r="AF41" s="106">
        <f t="shared" si="4"/>
        <v>0</v>
      </c>
      <c r="AG41" s="187"/>
      <c r="AH41" s="275"/>
      <c r="AI41" s="106">
        <f>IFERROR(SUM(AG41:AH41),"-")</f>
        <v>0</v>
      </c>
    </row>
    <row r="42" spans="1:35" ht="38.1" customHeight="1">
      <c r="A42" s="407"/>
      <c r="B42" s="404"/>
      <c r="C42" s="402"/>
      <c r="D42" s="100" t="s">
        <v>230</v>
      </c>
      <c r="E42" s="422"/>
      <c r="F42" s="422"/>
      <c r="G42" s="75">
        <v>12</v>
      </c>
      <c r="H42" s="258"/>
      <c r="I42" s="319"/>
      <c r="J42" s="218"/>
      <c r="K42" s="218"/>
      <c r="L42" s="218"/>
      <c r="M42" s="218"/>
      <c r="N42" s="296">
        <f t="shared" si="2"/>
        <v>0</v>
      </c>
      <c r="O42" s="319"/>
      <c r="P42" s="218"/>
      <c r="Q42" s="218"/>
      <c r="R42" s="218"/>
      <c r="S42" s="218">
        <v>12</v>
      </c>
      <c r="T42" s="218"/>
      <c r="U42" s="296">
        <f t="shared" si="3"/>
        <v>12</v>
      </c>
      <c r="V42" s="319"/>
      <c r="W42" s="218"/>
      <c r="X42" s="218"/>
      <c r="Y42" s="218"/>
      <c r="Z42" s="218"/>
      <c r="AA42" s="218"/>
      <c r="AB42" s="218"/>
      <c r="AC42" s="218"/>
      <c r="AD42" s="218"/>
      <c r="AE42" s="258"/>
      <c r="AF42" s="106">
        <f t="shared" si="4"/>
        <v>0</v>
      </c>
      <c r="AG42" s="187"/>
      <c r="AH42" s="275"/>
      <c r="AI42" s="106">
        <f>IFERROR(SUM(AG42:AH42),"-")</f>
        <v>0</v>
      </c>
    </row>
    <row r="43" spans="1:35" ht="38.1" customHeight="1">
      <c r="A43" s="407"/>
      <c r="B43" s="404"/>
      <c r="C43" s="402"/>
      <c r="D43" s="100" t="s">
        <v>231</v>
      </c>
      <c r="E43" s="422"/>
      <c r="F43" s="422"/>
      <c r="G43" s="75">
        <v>12</v>
      </c>
      <c r="H43" s="258"/>
      <c r="I43" s="319"/>
      <c r="J43" s="218"/>
      <c r="K43" s="218"/>
      <c r="L43" s="218"/>
      <c r="M43" s="218"/>
      <c r="N43" s="296">
        <f t="shared" si="2"/>
        <v>0</v>
      </c>
      <c r="O43" s="319"/>
      <c r="P43" s="218"/>
      <c r="Q43" s="218"/>
      <c r="R43" s="218"/>
      <c r="S43" s="218">
        <v>12</v>
      </c>
      <c r="T43" s="218"/>
      <c r="U43" s="296">
        <f t="shared" si="3"/>
        <v>12</v>
      </c>
      <c r="V43" s="319"/>
      <c r="W43" s="218"/>
      <c r="X43" s="218"/>
      <c r="Y43" s="218"/>
      <c r="Z43" s="218"/>
      <c r="AA43" s="218"/>
      <c r="AB43" s="218"/>
      <c r="AC43" s="218"/>
      <c r="AD43" s="218"/>
      <c r="AE43" s="258"/>
      <c r="AF43" s="106">
        <f t="shared" si="4"/>
        <v>0</v>
      </c>
      <c r="AG43" s="187"/>
      <c r="AH43" s="275"/>
      <c r="AI43" s="106">
        <f>IFERROR(SUM(AG43:AH43),"-")</f>
        <v>0</v>
      </c>
    </row>
    <row r="44" spans="1:35" ht="38.1" customHeight="1">
      <c r="A44" s="407"/>
      <c r="B44" s="404"/>
      <c r="C44" s="437" t="s">
        <v>87</v>
      </c>
      <c r="D44" s="99" t="s">
        <v>232</v>
      </c>
      <c r="E44" s="418">
        <v>4</v>
      </c>
      <c r="F44" s="418">
        <v>4</v>
      </c>
      <c r="G44" s="76">
        <v>12</v>
      </c>
      <c r="H44" s="267"/>
      <c r="I44" s="318"/>
      <c r="J44" s="214"/>
      <c r="K44" s="214"/>
      <c r="L44" s="214"/>
      <c r="M44" s="214"/>
      <c r="N44" s="296">
        <f t="shared" si="2"/>
        <v>0</v>
      </c>
      <c r="O44" s="318"/>
      <c r="P44" s="214"/>
      <c r="Q44" s="214"/>
      <c r="R44" s="214"/>
      <c r="S44" s="214"/>
      <c r="T44" s="214">
        <v>12</v>
      </c>
      <c r="U44" s="296">
        <f t="shared" si="3"/>
        <v>12</v>
      </c>
      <c r="V44" s="318" t="s">
        <v>153</v>
      </c>
      <c r="W44" s="214" t="s">
        <v>153</v>
      </c>
      <c r="X44" s="214" t="s">
        <v>153</v>
      </c>
      <c r="Y44" s="214" t="s">
        <v>153</v>
      </c>
      <c r="Z44" s="214" t="s">
        <v>153</v>
      </c>
      <c r="AA44" s="214" t="s">
        <v>153</v>
      </c>
      <c r="AB44" s="214" t="s">
        <v>153</v>
      </c>
      <c r="AC44" s="214"/>
      <c r="AD44" s="214"/>
      <c r="AE44" s="267" t="s">
        <v>153</v>
      </c>
      <c r="AF44" s="106">
        <f t="shared" si="4"/>
        <v>0</v>
      </c>
      <c r="AG44" s="310" t="s">
        <v>153</v>
      </c>
      <c r="AH44" s="282" t="s">
        <v>153</v>
      </c>
      <c r="AI44" s="106">
        <f>IFERROR(SUM(AG44:AH44),"-")</f>
        <v>0</v>
      </c>
    </row>
    <row r="45" spans="1:35" ht="38.1" customHeight="1">
      <c r="A45" s="407"/>
      <c r="B45" s="404"/>
      <c r="C45" s="437"/>
      <c r="D45" s="99" t="s">
        <v>233</v>
      </c>
      <c r="E45" s="418"/>
      <c r="F45" s="418"/>
      <c r="G45" s="76">
        <v>12</v>
      </c>
      <c r="H45" s="267"/>
      <c r="I45" s="318"/>
      <c r="J45" s="214"/>
      <c r="K45" s="214"/>
      <c r="L45" s="214"/>
      <c r="M45" s="214"/>
      <c r="N45" s="296">
        <f t="shared" si="2"/>
        <v>0</v>
      </c>
      <c r="O45" s="318"/>
      <c r="P45" s="214"/>
      <c r="Q45" s="214"/>
      <c r="R45" s="214"/>
      <c r="S45" s="214"/>
      <c r="T45" s="214">
        <v>12</v>
      </c>
      <c r="U45" s="296">
        <f t="shared" si="3"/>
        <v>12</v>
      </c>
      <c r="V45" s="318"/>
      <c r="W45" s="214"/>
      <c r="X45" s="214"/>
      <c r="Y45" s="214"/>
      <c r="Z45" s="214"/>
      <c r="AA45" s="214"/>
      <c r="AB45" s="214"/>
      <c r="AC45" s="214"/>
      <c r="AD45" s="214"/>
      <c r="AE45" s="267"/>
      <c r="AF45" s="106">
        <f t="shared" si="4"/>
        <v>0</v>
      </c>
      <c r="AG45" s="310"/>
      <c r="AH45" s="282"/>
      <c r="AI45" s="106">
        <f>IFERROR(SUM(AG45:AH45),"-")</f>
        <v>0</v>
      </c>
    </row>
    <row r="46" spans="1:35" ht="38.1" customHeight="1">
      <c r="A46" s="407"/>
      <c r="B46" s="404"/>
      <c r="C46" s="437"/>
      <c r="D46" s="99" t="s">
        <v>234</v>
      </c>
      <c r="E46" s="418"/>
      <c r="F46" s="418"/>
      <c r="G46" s="76">
        <v>12</v>
      </c>
      <c r="H46" s="267"/>
      <c r="I46" s="318"/>
      <c r="J46" s="214"/>
      <c r="K46" s="214"/>
      <c r="L46" s="214"/>
      <c r="M46" s="214"/>
      <c r="N46" s="296">
        <f t="shared" si="2"/>
        <v>0</v>
      </c>
      <c r="O46" s="318"/>
      <c r="P46" s="214"/>
      <c r="Q46" s="214"/>
      <c r="R46" s="214"/>
      <c r="S46" s="214"/>
      <c r="T46" s="214">
        <v>12</v>
      </c>
      <c r="U46" s="296">
        <f t="shared" si="3"/>
        <v>12</v>
      </c>
      <c r="V46" s="318"/>
      <c r="W46" s="214"/>
      <c r="X46" s="214"/>
      <c r="Y46" s="214"/>
      <c r="Z46" s="214"/>
      <c r="AA46" s="214"/>
      <c r="AB46" s="214"/>
      <c r="AC46" s="214"/>
      <c r="AD46" s="214"/>
      <c r="AE46" s="267"/>
      <c r="AF46" s="106">
        <f t="shared" si="4"/>
        <v>0</v>
      </c>
      <c r="AG46" s="310"/>
      <c r="AH46" s="282"/>
      <c r="AI46" s="106">
        <f>IFERROR(SUM(AG46:AH46),"-")</f>
        <v>0</v>
      </c>
    </row>
    <row r="47" spans="1:35" ht="38.1" customHeight="1" thickBot="1">
      <c r="A47" s="407"/>
      <c r="B47" s="404"/>
      <c r="C47" s="438"/>
      <c r="D47" s="261" t="s">
        <v>235</v>
      </c>
      <c r="E47" s="419"/>
      <c r="F47" s="419"/>
      <c r="G47" s="262">
        <v>12</v>
      </c>
      <c r="H47" s="268"/>
      <c r="I47" s="320"/>
      <c r="J47" s="301"/>
      <c r="K47" s="301"/>
      <c r="L47" s="301"/>
      <c r="M47" s="301"/>
      <c r="N47" s="302">
        <f t="shared" si="2"/>
        <v>0</v>
      </c>
      <c r="O47" s="320"/>
      <c r="P47" s="301"/>
      <c r="Q47" s="301"/>
      <c r="R47" s="301"/>
      <c r="S47" s="301"/>
      <c r="T47" s="301">
        <v>12</v>
      </c>
      <c r="U47" s="302">
        <f t="shared" si="3"/>
        <v>12</v>
      </c>
      <c r="V47" s="320"/>
      <c r="W47" s="301"/>
      <c r="X47" s="301"/>
      <c r="Y47" s="301"/>
      <c r="Z47" s="301"/>
      <c r="AA47" s="301"/>
      <c r="AB47" s="301"/>
      <c r="AC47" s="301"/>
      <c r="AD47" s="301"/>
      <c r="AE47" s="268"/>
      <c r="AF47" s="106">
        <f t="shared" si="4"/>
        <v>0</v>
      </c>
      <c r="AG47" s="338"/>
      <c r="AH47" s="339"/>
      <c r="AI47" s="106">
        <f>IFERROR(SUM(AG47:AH47),"-")</f>
        <v>0</v>
      </c>
    </row>
    <row r="48" spans="1:35" ht="15.75" customHeight="1" thickBot="1">
      <c r="A48" s="408"/>
      <c r="B48" s="405"/>
      <c r="C48" s="251" t="s">
        <v>215</v>
      </c>
      <c r="D48" s="252"/>
      <c r="E48" s="264">
        <f t="shared" ref="E48:AI48" si="31">SUM(E28:E47)</f>
        <v>20</v>
      </c>
      <c r="F48" s="264">
        <f t="shared" si="31"/>
        <v>26</v>
      </c>
      <c r="G48" s="264">
        <f t="shared" si="31"/>
        <v>768</v>
      </c>
      <c r="H48" s="265">
        <f t="shared" si="31"/>
        <v>0</v>
      </c>
      <c r="I48" s="315">
        <f t="shared" si="31"/>
        <v>0</v>
      </c>
      <c r="J48" s="316">
        <f t="shared" si="31"/>
        <v>0</v>
      </c>
      <c r="K48" s="316">
        <f t="shared" ref="K48" si="32">SUM(K28:K47)</f>
        <v>0</v>
      </c>
      <c r="L48" s="316">
        <f t="shared" ref="L48" si="33">SUM(L28:L47)</f>
        <v>0</v>
      </c>
      <c r="M48" s="316">
        <f t="shared" ref="M48" si="34">SUM(M28:M47)</f>
        <v>0</v>
      </c>
      <c r="N48" s="316">
        <f t="shared" ref="N48" si="35">SUM(N28:N47)</f>
        <v>0</v>
      </c>
      <c r="O48" s="316">
        <f t="shared" ref="O48" si="36">SUM(O28:O47)</f>
        <v>32</v>
      </c>
      <c r="P48" s="316">
        <f t="shared" ref="P48" si="37">SUM(P28:P47)</f>
        <v>160</v>
      </c>
      <c r="Q48" s="316">
        <f t="shared" ref="Q48" si="38">SUM(Q28:Q47)</f>
        <v>160</v>
      </c>
      <c r="R48" s="316">
        <f t="shared" ref="R48" si="39">SUM(R28:R47)</f>
        <v>160</v>
      </c>
      <c r="S48" s="316">
        <f t="shared" ref="S48" si="40">SUM(S28:S47)</f>
        <v>160</v>
      </c>
      <c r="T48" s="316">
        <f t="shared" ref="T48" si="41">SUM(T28:T47)</f>
        <v>96</v>
      </c>
      <c r="U48" s="316">
        <f t="shared" ref="U48" si="42">SUM(U28:U47)</f>
        <v>768</v>
      </c>
      <c r="V48" s="316">
        <f t="shared" ref="V48" si="43">SUM(V28:V47)</f>
        <v>0</v>
      </c>
      <c r="W48" s="316">
        <f t="shared" ref="W48" si="44">SUM(W28:W47)</f>
        <v>0</v>
      </c>
      <c r="X48" s="316">
        <f t="shared" ref="X48" si="45">SUM(X28:X47)</f>
        <v>0</v>
      </c>
      <c r="Y48" s="316">
        <f t="shared" ref="Y48" si="46">SUM(Y28:Y47)</f>
        <v>0</v>
      </c>
      <c r="Z48" s="316">
        <f t="shared" ref="Z48" si="47">SUM(Z28:Z47)</f>
        <v>0</v>
      </c>
      <c r="AA48" s="316">
        <f t="shared" ref="AA48" si="48">SUM(AA28:AA47)</f>
        <v>0</v>
      </c>
      <c r="AB48" s="316">
        <f t="shared" ref="AB48" si="49">SUM(AB28:AB47)</f>
        <v>0</v>
      </c>
      <c r="AC48" s="316">
        <f t="shared" ref="AC48" si="50">SUM(AC28:AC47)</f>
        <v>0</v>
      </c>
      <c r="AD48" s="316">
        <f t="shared" ref="AD48" si="51">SUM(AD28:AD47)</f>
        <v>0</v>
      </c>
      <c r="AE48" s="316">
        <f t="shared" ref="AE48" si="52">SUM(AE28:AE47)</f>
        <v>0</v>
      </c>
      <c r="AF48" s="143">
        <f t="shared" ref="AF48" si="53">SUM(AF28:AF47)</f>
        <v>0</v>
      </c>
      <c r="AG48" s="330">
        <f t="shared" ref="AG48" si="54">SUM(AG28:AG47)</f>
        <v>0</v>
      </c>
      <c r="AH48" s="330">
        <f t="shared" ref="AH48" si="55">SUM(AH28:AH47)</f>
        <v>0</v>
      </c>
      <c r="AI48" s="143">
        <f t="shared" ref="AI48" si="56">SUM(AI28:AI47)</f>
        <v>0</v>
      </c>
    </row>
    <row r="49" spans="1:35" ht="38.1" customHeight="1">
      <c r="A49" s="406" t="s">
        <v>164</v>
      </c>
      <c r="B49" s="403">
        <f>'HORAS X COMPETENCIA X FASE'!H26</f>
        <v>8.6999999999999993</v>
      </c>
      <c r="C49" s="439" t="s">
        <v>79</v>
      </c>
      <c r="D49" s="270" t="s">
        <v>236</v>
      </c>
      <c r="E49" s="397">
        <v>6</v>
      </c>
      <c r="F49" s="397">
        <v>6</v>
      </c>
      <c r="G49" s="271">
        <v>96</v>
      </c>
      <c r="H49" s="272"/>
      <c r="I49" s="305"/>
      <c r="J49" s="306"/>
      <c r="K49" s="306"/>
      <c r="L49" s="306"/>
      <c r="M49" s="306"/>
      <c r="N49" s="307">
        <f t="shared" si="2"/>
        <v>0</v>
      </c>
      <c r="O49" s="305" t="s">
        <v>153</v>
      </c>
      <c r="P49" s="306" t="s">
        <v>153</v>
      </c>
      <c r="Q49" s="306" t="s">
        <v>153</v>
      </c>
      <c r="R49" s="306" t="s">
        <v>153</v>
      </c>
      <c r="S49" s="306"/>
      <c r="T49" s="306"/>
      <c r="U49" s="307">
        <f t="shared" si="3"/>
        <v>0</v>
      </c>
      <c r="V49" s="305">
        <v>64</v>
      </c>
      <c r="W49" s="306">
        <v>32</v>
      </c>
      <c r="X49" s="306"/>
      <c r="Y49" s="306"/>
      <c r="Z49" s="306"/>
      <c r="AA49" s="306"/>
      <c r="AB49" s="306"/>
      <c r="AC49" s="306"/>
      <c r="AD49" s="306"/>
      <c r="AE49" s="272"/>
      <c r="AF49" s="106">
        <f>IFERROR(SUM(V49:AE49),"-")</f>
        <v>96</v>
      </c>
      <c r="AG49" s="109" t="s">
        <v>153</v>
      </c>
      <c r="AH49" s="102" t="s">
        <v>153</v>
      </c>
      <c r="AI49" s="105">
        <f>IFERROR(SUM(AG49:AH49),"-")</f>
        <v>0</v>
      </c>
    </row>
    <row r="50" spans="1:35" ht="38.1" customHeight="1">
      <c r="A50" s="407"/>
      <c r="B50" s="404"/>
      <c r="C50" s="416"/>
      <c r="D50" s="273" t="s">
        <v>237</v>
      </c>
      <c r="E50" s="398"/>
      <c r="F50" s="398"/>
      <c r="G50" s="274">
        <v>96</v>
      </c>
      <c r="H50" s="275"/>
      <c r="I50" s="187"/>
      <c r="J50" s="103"/>
      <c r="K50" s="103"/>
      <c r="L50" s="103"/>
      <c r="M50" s="103"/>
      <c r="N50" s="184">
        <f t="shared" si="2"/>
        <v>0</v>
      </c>
      <c r="O50" s="187"/>
      <c r="P50" s="103"/>
      <c r="Q50" s="103"/>
      <c r="R50" s="103"/>
      <c r="S50" s="103"/>
      <c r="T50" s="103"/>
      <c r="U50" s="184">
        <f t="shared" si="3"/>
        <v>0</v>
      </c>
      <c r="V50" s="187"/>
      <c r="W50" s="103">
        <v>96</v>
      </c>
      <c r="X50" s="103"/>
      <c r="Y50" s="103"/>
      <c r="Z50" s="103"/>
      <c r="AA50" s="103"/>
      <c r="AB50" s="103"/>
      <c r="AC50" s="103"/>
      <c r="AD50" s="103"/>
      <c r="AE50" s="275"/>
      <c r="AF50" s="106">
        <f>IFERROR(SUM(V50:AE50),"-")</f>
        <v>96</v>
      </c>
      <c r="AG50" s="219"/>
      <c r="AH50" s="219"/>
      <c r="AI50" s="105">
        <f>IFERROR(SUM(AG50:AH50),"-")</f>
        <v>0</v>
      </c>
    </row>
    <row r="51" spans="1:35" ht="38.1" customHeight="1">
      <c r="A51" s="407"/>
      <c r="B51" s="404"/>
      <c r="C51" s="416"/>
      <c r="D51" s="273" t="s">
        <v>238</v>
      </c>
      <c r="E51" s="398"/>
      <c r="F51" s="398"/>
      <c r="G51" s="274">
        <v>40</v>
      </c>
      <c r="H51" s="275"/>
      <c r="I51" s="187"/>
      <c r="J51" s="103"/>
      <c r="K51" s="103"/>
      <c r="L51" s="103"/>
      <c r="M51" s="103"/>
      <c r="N51" s="184">
        <f t="shared" si="2"/>
        <v>0</v>
      </c>
      <c r="O51" s="187"/>
      <c r="P51" s="103"/>
      <c r="Q51" s="103"/>
      <c r="R51" s="103"/>
      <c r="S51" s="103"/>
      <c r="T51" s="103"/>
      <c r="U51" s="184">
        <f t="shared" si="3"/>
        <v>0</v>
      </c>
      <c r="V51" s="187"/>
      <c r="W51" s="103"/>
      <c r="X51" s="103">
        <v>40</v>
      </c>
      <c r="Y51" s="103"/>
      <c r="Z51" s="103"/>
      <c r="AA51" s="103"/>
      <c r="AB51" s="103"/>
      <c r="AC51" s="103"/>
      <c r="AD51" s="103"/>
      <c r="AE51" s="275"/>
      <c r="AF51" s="106">
        <f>IFERROR(SUM(V51:AE51),"-")</f>
        <v>40</v>
      </c>
      <c r="AG51" s="219"/>
      <c r="AH51" s="219"/>
      <c r="AI51" s="105">
        <f>IFERROR(SUM(AG51:AH51),"-")</f>
        <v>0</v>
      </c>
    </row>
    <row r="52" spans="1:35" ht="38.1" customHeight="1">
      <c r="A52" s="407"/>
      <c r="B52" s="404"/>
      <c r="C52" s="416"/>
      <c r="D52" s="273" t="s">
        <v>239</v>
      </c>
      <c r="E52" s="398"/>
      <c r="F52" s="398"/>
      <c r="G52" s="274">
        <v>698</v>
      </c>
      <c r="H52" s="276"/>
      <c r="I52" s="308"/>
      <c r="J52" s="227"/>
      <c r="K52" s="103"/>
      <c r="L52" s="103"/>
      <c r="M52" s="103"/>
      <c r="N52" s="184">
        <f t="shared" si="2"/>
        <v>0</v>
      </c>
      <c r="O52" s="308" t="s">
        <v>153</v>
      </c>
      <c r="P52" s="227" t="s">
        <v>153</v>
      </c>
      <c r="Q52" s="227" t="s">
        <v>153</v>
      </c>
      <c r="R52" s="227" t="s">
        <v>153</v>
      </c>
      <c r="S52" s="103"/>
      <c r="T52" s="103"/>
      <c r="U52" s="223">
        <f t="shared" si="3"/>
        <v>0</v>
      </c>
      <c r="V52" s="308"/>
      <c r="W52" s="227"/>
      <c r="X52" s="227">
        <v>56</v>
      </c>
      <c r="Y52" s="227">
        <v>160</v>
      </c>
      <c r="Z52" s="227">
        <v>160</v>
      </c>
      <c r="AA52" s="227">
        <v>160</v>
      </c>
      <c r="AB52" s="227">
        <v>160</v>
      </c>
      <c r="AC52" s="227">
        <v>2</v>
      </c>
      <c r="AD52" s="227"/>
      <c r="AE52" s="276"/>
      <c r="AF52" s="106">
        <f>IFERROR(SUM(V52:AE52),"-")</f>
        <v>698</v>
      </c>
      <c r="AG52" s="229" t="s">
        <v>153</v>
      </c>
      <c r="AH52" s="226" t="s">
        <v>153</v>
      </c>
      <c r="AI52" s="105">
        <f>IFERROR(SUM(AG52:AH52),"-")</f>
        <v>0</v>
      </c>
    </row>
    <row r="53" spans="1:35" ht="38.1" customHeight="1">
      <c r="A53" s="407"/>
      <c r="B53" s="404"/>
      <c r="C53" s="416"/>
      <c r="D53" s="273" t="s">
        <v>240</v>
      </c>
      <c r="E53" s="398"/>
      <c r="F53" s="398"/>
      <c r="G53" s="274">
        <v>78</v>
      </c>
      <c r="H53" s="276"/>
      <c r="I53" s="308"/>
      <c r="J53" s="227"/>
      <c r="K53" s="103"/>
      <c r="L53" s="103"/>
      <c r="M53" s="103"/>
      <c r="N53" s="184">
        <f t="shared" si="2"/>
        <v>0</v>
      </c>
      <c r="O53" s="308"/>
      <c r="P53" s="227"/>
      <c r="Q53" s="227"/>
      <c r="R53" s="227"/>
      <c r="S53" s="103"/>
      <c r="T53" s="103"/>
      <c r="U53" s="223">
        <f t="shared" si="3"/>
        <v>0</v>
      </c>
      <c r="V53" s="308"/>
      <c r="W53" s="227"/>
      <c r="X53" s="227"/>
      <c r="Y53" s="227"/>
      <c r="Z53" s="227"/>
      <c r="AA53" s="227"/>
      <c r="AB53" s="227"/>
      <c r="AC53" s="227">
        <v>78</v>
      </c>
      <c r="AD53" s="227"/>
      <c r="AE53" s="276"/>
      <c r="AF53" s="106">
        <f t="shared" ref="AF53:AF57" si="57">IFERROR(SUM(V53:AE53),"-")</f>
        <v>78</v>
      </c>
      <c r="AG53" s="241"/>
      <c r="AH53" s="228"/>
      <c r="AI53" s="105">
        <f>IFERROR(SUM(AG53:AH53),"-")</f>
        <v>0</v>
      </c>
    </row>
    <row r="54" spans="1:35" ht="38.1" customHeight="1">
      <c r="A54" s="407"/>
      <c r="B54" s="404"/>
      <c r="C54" s="399" t="s">
        <v>80</v>
      </c>
      <c r="D54" s="278" t="s">
        <v>241</v>
      </c>
      <c r="E54" s="400">
        <v>4</v>
      </c>
      <c r="F54" s="400">
        <v>4</v>
      </c>
      <c r="G54" s="280">
        <v>22</v>
      </c>
      <c r="H54" s="281"/>
      <c r="I54" s="309"/>
      <c r="J54" s="237"/>
      <c r="K54" s="101"/>
      <c r="L54" s="101"/>
      <c r="M54" s="101"/>
      <c r="N54" s="184">
        <f t="shared" si="2"/>
        <v>0</v>
      </c>
      <c r="O54" s="309"/>
      <c r="P54" s="237"/>
      <c r="Q54" s="237"/>
      <c r="R54" s="237"/>
      <c r="S54" s="101"/>
      <c r="T54" s="101"/>
      <c r="U54" s="223">
        <f t="shared" si="3"/>
        <v>0</v>
      </c>
      <c r="V54" s="309"/>
      <c r="W54" s="237"/>
      <c r="X54" s="237"/>
      <c r="Y54" s="237"/>
      <c r="Z54" s="237"/>
      <c r="AA54" s="237"/>
      <c r="AB54" s="237"/>
      <c r="AC54" s="237"/>
      <c r="AD54" s="237">
        <v>22</v>
      </c>
      <c r="AE54" s="281"/>
      <c r="AF54" s="106">
        <f t="shared" si="57"/>
        <v>22</v>
      </c>
      <c r="AG54" s="234"/>
      <c r="AH54" s="224"/>
      <c r="AI54" s="105">
        <f>IFERROR(SUM(AG54:AH54),"-")</f>
        <v>0</v>
      </c>
    </row>
    <row r="55" spans="1:35" ht="38.1" customHeight="1">
      <c r="A55" s="407"/>
      <c r="B55" s="404"/>
      <c r="C55" s="399"/>
      <c r="D55" s="278" t="s">
        <v>242</v>
      </c>
      <c r="E55" s="400"/>
      <c r="F55" s="400"/>
      <c r="G55" s="280">
        <v>68</v>
      </c>
      <c r="H55" s="281"/>
      <c r="I55" s="309"/>
      <c r="J55" s="237"/>
      <c r="K55" s="101"/>
      <c r="L55" s="101"/>
      <c r="M55" s="101"/>
      <c r="N55" s="184">
        <f t="shared" si="2"/>
        <v>0</v>
      </c>
      <c r="O55" s="309"/>
      <c r="P55" s="237"/>
      <c r="Q55" s="237"/>
      <c r="R55" s="237"/>
      <c r="S55" s="101"/>
      <c r="T55" s="101"/>
      <c r="U55" s="223">
        <f t="shared" si="3"/>
        <v>0</v>
      </c>
      <c r="V55" s="309"/>
      <c r="W55" s="237"/>
      <c r="X55" s="237"/>
      <c r="Y55" s="237"/>
      <c r="Z55" s="237"/>
      <c r="AA55" s="237"/>
      <c r="AB55" s="237"/>
      <c r="AC55" s="237"/>
      <c r="AD55" s="237">
        <v>68</v>
      </c>
      <c r="AE55" s="281"/>
      <c r="AF55" s="106">
        <f t="shared" si="57"/>
        <v>68</v>
      </c>
      <c r="AG55" s="234"/>
      <c r="AH55" s="224"/>
      <c r="AI55" s="105">
        <f>IFERROR(SUM(AG55:AH55),"-")</f>
        <v>0</v>
      </c>
    </row>
    <row r="56" spans="1:35" ht="38.1" customHeight="1">
      <c r="A56" s="407"/>
      <c r="B56" s="404"/>
      <c r="C56" s="399"/>
      <c r="D56" s="278" t="s">
        <v>243</v>
      </c>
      <c r="E56" s="400"/>
      <c r="F56" s="400"/>
      <c r="G56" s="280">
        <v>30</v>
      </c>
      <c r="H56" s="281"/>
      <c r="I56" s="309"/>
      <c r="J56" s="237"/>
      <c r="K56" s="101"/>
      <c r="L56" s="101"/>
      <c r="M56" s="101"/>
      <c r="N56" s="184">
        <f t="shared" si="2"/>
        <v>0</v>
      </c>
      <c r="O56" s="309"/>
      <c r="P56" s="237"/>
      <c r="Q56" s="237"/>
      <c r="R56" s="237"/>
      <c r="S56" s="101"/>
      <c r="T56" s="101"/>
      <c r="U56" s="223">
        <f t="shared" si="3"/>
        <v>0</v>
      </c>
      <c r="V56" s="309"/>
      <c r="W56" s="237"/>
      <c r="X56" s="237"/>
      <c r="Y56" s="237"/>
      <c r="Z56" s="237"/>
      <c r="AA56" s="237"/>
      <c r="AB56" s="237"/>
      <c r="AC56" s="237"/>
      <c r="AD56" s="237">
        <v>30</v>
      </c>
      <c r="AE56" s="281"/>
      <c r="AF56" s="106">
        <f t="shared" si="57"/>
        <v>30</v>
      </c>
      <c r="AG56" s="234"/>
      <c r="AH56" s="224"/>
      <c r="AI56" s="105">
        <f>IFERROR(SUM(AG56:AH56),"-")</f>
        <v>0</v>
      </c>
    </row>
    <row r="57" spans="1:35" ht="38.1" customHeight="1">
      <c r="A57" s="407"/>
      <c r="B57" s="404"/>
      <c r="C57" s="399"/>
      <c r="D57" s="278" t="s">
        <v>244</v>
      </c>
      <c r="E57" s="400"/>
      <c r="F57" s="400"/>
      <c r="G57" s="280">
        <v>24</v>
      </c>
      <c r="H57" s="281"/>
      <c r="I57" s="309"/>
      <c r="J57" s="237"/>
      <c r="K57" s="101"/>
      <c r="L57" s="101"/>
      <c r="M57" s="101"/>
      <c r="N57" s="184">
        <f t="shared" si="2"/>
        <v>0</v>
      </c>
      <c r="O57" s="309"/>
      <c r="P57" s="237"/>
      <c r="Q57" s="237"/>
      <c r="R57" s="237"/>
      <c r="S57" s="101"/>
      <c r="T57" s="101"/>
      <c r="U57" s="223">
        <f t="shared" si="3"/>
        <v>0</v>
      </c>
      <c r="V57" s="309"/>
      <c r="W57" s="237"/>
      <c r="X57" s="237"/>
      <c r="Y57" s="237"/>
      <c r="Z57" s="237"/>
      <c r="AA57" s="237"/>
      <c r="AB57" s="237"/>
      <c r="AC57" s="237"/>
      <c r="AD57" s="237">
        <v>24</v>
      </c>
      <c r="AE57" s="281"/>
      <c r="AF57" s="106">
        <f t="shared" si="57"/>
        <v>24</v>
      </c>
      <c r="AG57" s="235"/>
      <c r="AH57" s="225"/>
      <c r="AI57" s="105">
        <f>IFERROR(SUM(AG57:AH57),"-")</f>
        <v>0</v>
      </c>
    </row>
    <row r="58" spans="1:35" ht="38.1" customHeight="1">
      <c r="A58" s="407"/>
      <c r="B58" s="404"/>
      <c r="C58" s="416" t="s">
        <v>88</v>
      </c>
      <c r="D58" s="273" t="s">
        <v>245</v>
      </c>
      <c r="E58" s="398">
        <v>4</v>
      </c>
      <c r="F58" s="398">
        <v>4</v>
      </c>
      <c r="G58" s="274">
        <v>10</v>
      </c>
      <c r="H58" s="275"/>
      <c r="I58" s="187"/>
      <c r="J58" s="103"/>
      <c r="K58" s="227"/>
      <c r="L58" s="227"/>
      <c r="M58" s="227"/>
      <c r="N58" s="184">
        <f t="shared" si="2"/>
        <v>0</v>
      </c>
      <c r="O58" s="187" t="s">
        <v>153</v>
      </c>
      <c r="P58" s="103" t="s">
        <v>153</v>
      </c>
      <c r="Q58" s="103" t="s">
        <v>153</v>
      </c>
      <c r="R58" s="274" t="s">
        <v>153</v>
      </c>
      <c r="S58" s="274"/>
      <c r="T58" s="274"/>
      <c r="U58" s="184">
        <f t="shared" si="3"/>
        <v>0</v>
      </c>
      <c r="V58" s="336"/>
      <c r="W58" s="103">
        <v>10</v>
      </c>
      <c r="X58" s="103"/>
      <c r="Y58" s="103"/>
      <c r="Z58" s="103"/>
      <c r="AA58" s="103"/>
      <c r="AB58" s="103"/>
      <c r="AC58" s="103"/>
      <c r="AD58" s="103"/>
      <c r="AE58" s="275"/>
      <c r="AF58" s="106">
        <f>IFERROR(SUM(V58:AE58),"-")</f>
        <v>10</v>
      </c>
      <c r="AG58" s="109" t="s">
        <v>153</v>
      </c>
      <c r="AH58" s="102" t="s">
        <v>153</v>
      </c>
      <c r="AI58" s="105">
        <f>IFERROR(SUM(AG58:AH58),"-")</f>
        <v>0</v>
      </c>
    </row>
    <row r="59" spans="1:35" ht="38.1" customHeight="1">
      <c r="A59" s="407"/>
      <c r="B59" s="404"/>
      <c r="C59" s="416"/>
      <c r="D59" s="273" t="s">
        <v>246</v>
      </c>
      <c r="E59" s="398"/>
      <c r="F59" s="398"/>
      <c r="G59" s="274">
        <v>14</v>
      </c>
      <c r="H59" s="275"/>
      <c r="I59" s="187"/>
      <c r="J59" s="103"/>
      <c r="K59" s="227"/>
      <c r="L59" s="227"/>
      <c r="M59" s="227"/>
      <c r="N59" s="184">
        <f t="shared" si="2"/>
        <v>0</v>
      </c>
      <c r="O59" s="187"/>
      <c r="P59" s="103"/>
      <c r="Q59" s="103"/>
      <c r="R59" s="274"/>
      <c r="S59" s="274"/>
      <c r="T59" s="274"/>
      <c r="U59" s="184">
        <f t="shared" si="3"/>
        <v>0</v>
      </c>
      <c r="V59" s="336"/>
      <c r="W59" s="103">
        <v>14</v>
      </c>
      <c r="X59" s="103"/>
      <c r="Y59" s="103"/>
      <c r="Z59" s="103"/>
      <c r="AA59" s="103"/>
      <c r="AB59" s="103"/>
      <c r="AC59" s="103"/>
      <c r="AD59" s="103"/>
      <c r="AE59" s="275"/>
      <c r="AF59" s="106">
        <f>IFERROR(SUM(V59:AE59),"-")</f>
        <v>14</v>
      </c>
      <c r="AG59" s="109"/>
      <c r="AH59" s="102"/>
      <c r="AI59" s="105">
        <f>IFERROR(SUM(AG59:AH59),"-")</f>
        <v>0</v>
      </c>
    </row>
    <row r="60" spans="1:35" ht="38.1" customHeight="1">
      <c r="A60" s="407"/>
      <c r="B60" s="404"/>
      <c r="C60" s="416"/>
      <c r="D60" s="273" t="s">
        <v>247</v>
      </c>
      <c r="E60" s="398"/>
      <c r="F60" s="398"/>
      <c r="G60" s="274">
        <v>14</v>
      </c>
      <c r="H60" s="275"/>
      <c r="I60" s="187"/>
      <c r="J60" s="103"/>
      <c r="K60" s="227"/>
      <c r="L60" s="227"/>
      <c r="M60" s="227"/>
      <c r="N60" s="184">
        <f t="shared" si="2"/>
        <v>0</v>
      </c>
      <c r="O60" s="187"/>
      <c r="P60" s="103"/>
      <c r="Q60" s="103"/>
      <c r="R60" s="274"/>
      <c r="S60" s="274"/>
      <c r="T60" s="274"/>
      <c r="U60" s="184">
        <f t="shared" si="3"/>
        <v>0</v>
      </c>
      <c r="V60" s="336"/>
      <c r="W60" s="103">
        <v>8</v>
      </c>
      <c r="X60" s="103">
        <v>6</v>
      </c>
      <c r="Y60" s="103"/>
      <c r="Z60" s="103"/>
      <c r="AA60" s="103"/>
      <c r="AB60" s="103"/>
      <c r="AC60" s="103"/>
      <c r="AD60" s="103"/>
      <c r="AE60" s="275"/>
      <c r="AF60" s="106">
        <f>IFERROR(SUM(V60:AE60),"-")</f>
        <v>14</v>
      </c>
      <c r="AG60" s="109"/>
      <c r="AH60" s="102"/>
      <c r="AI60" s="105">
        <f>IFERROR(SUM(AG60:AH60),"-")</f>
        <v>0</v>
      </c>
    </row>
    <row r="61" spans="1:35" ht="38.1" customHeight="1">
      <c r="A61" s="407"/>
      <c r="B61" s="404"/>
      <c r="C61" s="416"/>
      <c r="D61" s="273" t="s">
        <v>248</v>
      </c>
      <c r="E61" s="398"/>
      <c r="F61" s="398"/>
      <c r="G61" s="274">
        <v>10</v>
      </c>
      <c r="H61" s="275"/>
      <c r="I61" s="187"/>
      <c r="J61" s="103"/>
      <c r="K61" s="227"/>
      <c r="L61" s="227"/>
      <c r="M61" s="227"/>
      <c r="N61" s="184">
        <f t="shared" si="2"/>
        <v>0</v>
      </c>
      <c r="O61" s="187"/>
      <c r="P61" s="103"/>
      <c r="Q61" s="103"/>
      <c r="R61" s="274"/>
      <c r="S61" s="274"/>
      <c r="T61" s="274"/>
      <c r="U61" s="184">
        <f t="shared" si="3"/>
        <v>0</v>
      </c>
      <c r="V61" s="336"/>
      <c r="W61" s="103"/>
      <c r="X61" s="103">
        <v>10</v>
      </c>
      <c r="Y61" s="103"/>
      <c r="Z61" s="103"/>
      <c r="AA61" s="103"/>
      <c r="AB61" s="103"/>
      <c r="AC61" s="103"/>
      <c r="AD61" s="103"/>
      <c r="AE61" s="275"/>
      <c r="AF61" s="106">
        <f>IFERROR(SUM(V61:AE61),"-")</f>
        <v>10</v>
      </c>
      <c r="AG61" s="109"/>
      <c r="AH61" s="102"/>
      <c r="AI61" s="105">
        <f>IFERROR(SUM(AG61:AH61),"-")</f>
        <v>0</v>
      </c>
    </row>
    <row r="62" spans="1:35" ht="38.1" customHeight="1">
      <c r="A62" s="407"/>
      <c r="B62" s="404"/>
      <c r="C62" s="277" t="s">
        <v>83</v>
      </c>
      <c r="D62" s="278" t="s">
        <v>249</v>
      </c>
      <c r="E62" s="279">
        <v>1</v>
      </c>
      <c r="F62" s="279">
        <v>6</v>
      </c>
      <c r="G62" s="279">
        <v>48</v>
      </c>
      <c r="H62" s="282"/>
      <c r="I62" s="310"/>
      <c r="J62" s="101"/>
      <c r="K62" s="101"/>
      <c r="L62" s="101"/>
      <c r="M62" s="101"/>
      <c r="N62" s="184">
        <f t="shared" si="2"/>
        <v>0</v>
      </c>
      <c r="O62" s="310" t="s">
        <v>153</v>
      </c>
      <c r="P62" s="101" t="s">
        <v>153</v>
      </c>
      <c r="Q62" s="101" t="s">
        <v>153</v>
      </c>
      <c r="R62" s="101" t="s">
        <v>153</v>
      </c>
      <c r="S62" s="101"/>
      <c r="T62" s="101"/>
      <c r="U62" s="184">
        <f t="shared" si="3"/>
        <v>0</v>
      </c>
      <c r="V62" s="310"/>
      <c r="W62" s="101"/>
      <c r="X62" s="101">
        <v>48</v>
      </c>
      <c r="Y62" s="101"/>
      <c r="Z62" s="101"/>
      <c r="AA62" s="101"/>
      <c r="AB62" s="101"/>
      <c r="AC62" s="101"/>
      <c r="AD62" s="101"/>
      <c r="AE62" s="282"/>
      <c r="AF62" s="106">
        <f>IFERROR(SUM(V62:AE62),"-")</f>
        <v>48</v>
      </c>
      <c r="AG62" s="104" t="s">
        <v>153</v>
      </c>
      <c r="AH62" s="91" t="s">
        <v>153</v>
      </c>
      <c r="AI62" s="105">
        <f>IFERROR(SUM(AG62:AH62),"-")</f>
        <v>0</v>
      </c>
    </row>
    <row r="63" spans="1:35" ht="38.1" customHeight="1">
      <c r="A63" s="407"/>
      <c r="B63" s="404"/>
      <c r="C63" s="416" t="s">
        <v>89</v>
      </c>
      <c r="D63" s="273" t="s">
        <v>250</v>
      </c>
      <c r="E63" s="398">
        <v>4</v>
      </c>
      <c r="F63" s="398">
        <v>4</v>
      </c>
      <c r="G63" s="274">
        <v>12</v>
      </c>
      <c r="H63" s="415"/>
      <c r="I63" s="409"/>
      <c r="J63" s="393"/>
      <c r="K63" s="103"/>
      <c r="L63" s="103"/>
      <c r="M63" s="103"/>
      <c r="N63" s="184">
        <f t="shared" si="2"/>
        <v>0</v>
      </c>
      <c r="O63" s="308" t="s">
        <v>153</v>
      </c>
      <c r="P63" s="227" t="s">
        <v>153</v>
      </c>
      <c r="Q63" s="227" t="s">
        <v>153</v>
      </c>
      <c r="R63" s="227" t="s">
        <v>153</v>
      </c>
      <c r="S63" s="103"/>
      <c r="T63" s="103"/>
      <c r="U63" s="184">
        <f t="shared" si="3"/>
        <v>0</v>
      </c>
      <c r="V63" s="337"/>
      <c r="W63" s="137"/>
      <c r="X63" s="227"/>
      <c r="Y63" s="227"/>
      <c r="Z63" s="227"/>
      <c r="AA63" s="227"/>
      <c r="AB63" s="227"/>
      <c r="AC63" s="103">
        <v>12</v>
      </c>
      <c r="AD63" s="227"/>
      <c r="AE63" s="276"/>
      <c r="AF63" s="106">
        <f>IFERROR(SUM(V63:AE63),"-")</f>
        <v>12</v>
      </c>
      <c r="AG63" s="389" t="s">
        <v>153</v>
      </c>
      <c r="AH63" s="392" t="s">
        <v>153</v>
      </c>
      <c r="AI63" s="105">
        <f>IFERROR(SUM(AG63:AH63),"-")</f>
        <v>0</v>
      </c>
    </row>
    <row r="64" spans="1:35" ht="38.1" customHeight="1">
      <c r="A64" s="407"/>
      <c r="B64" s="404"/>
      <c r="C64" s="416"/>
      <c r="D64" s="273" t="s">
        <v>251</v>
      </c>
      <c r="E64" s="398"/>
      <c r="F64" s="398"/>
      <c r="G64" s="274">
        <v>12</v>
      </c>
      <c r="H64" s="415"/>
      <c r="I64" s="409"/>
      <c r="J64" s="393"/>
      <c r="K64" s="103"/>
      <c r="L64" s="103"/>
      <c r="M64" s="103"/>
      <c r="N64" s="184">
        <f t="shared" si="2"/>
        <v>0</v>
      </c>
      <c r="O64" s="308"/>
      <c r="P64" s="227"/>
      <c r="Q64" s="227"/>
      <c r="R64" s="227"/>
      <c r="S64" s="103"/>
      <c r="T64" s="103"/>
      <c r="U64" s="184">
        <f t="shared" si="3"/>
        <v>0</v>
      </c>
      <c r="V64" s="337"/>
      <c r="W64" s="137"/>
      <c r="X64" s="227"/>
      <c r="Y64" s="227"/>
      <c r="Z64" s="227"/>
      <c r="AA64" s="227"/>
      <c r="AB64" s="227"/>
      <c r="AC64" s="103">
        <v>12</v>
      </c>
      <c r="AD64" s="227"/>
      <c r="AE64" s="276"/>
      <c r="AF64" s="106">
        <f>IFERROR(SUM(V64:AE64),"-")</f>
        <v>12</v>
      </c>
      <c r="AG64" s="390"/>
      <c r="AH64" s="393"/>
      <c r="AI64" s="105">
        <f>IFERROR(SUM(AG64:AH64),"-")</f>
        <v>0</v>
      </c>
    </row>
    <row r="65" spans="1:40" ht="38.1" customHeight="1">
      <c r="A65" s="407"/>
      <c r="B65" s="404"/>
      <c r="C65" s="416"/>
      <c r="D65" s="273" t="s">
        <v>252</v>
      </c>
      <c r="E65" s="398"/>
      <c r="F65" s="398"/>
      <c r="G65" s="274">
        <v>12</v>
      </c>
      <c r="H65" s="415"/>
      <c r="I65" s="409"/>
      <c r="J65" s="393"/>
      <c r="K65" s="103"/>
      <c r="L65" s="103"/>
      <c r="M65" s="103"/>
      <c r="N65" s="184">
        <f t="shared" si="2"/>
        <v>0</v>
      </c>
      <c r="O65" s="308"/>
      <c r="P65" s="227"/>
      <c r="Q65" s="227"/>
      <c r="R65" s="227"/>
      <c r="S65" s="103"/>
      <c r="T65" s="103"/>
      <c r="U65" s="184">
        <f t="shared" si="3"/>
        <v>0</v>
      </c>
      <c r="V65" s="337"/>
      <c r="W65" s="137"/>
      <c r="X65" s="227"/>
      <c r="Y65" s="227"/>
      <c r="Z65" s="227"/>
      <c r="AA65" s="227"/>
      <c r="AB65" s="227"/>
      <c r="AC65" s="103">
        <v>12</v>
      </c>
      <c r="AD65" s="227"/>
      <c r="AE65" s="276"/>
      <c r="AF65" s="106">
        <f>IFERROR(SUM(V65:AE65),"-")</f>
        <v>12</v>
      </c>
      <c r="AG65" s="390"/>
      <c r="AH65" s="393"/>
      <c r="AI65" s="105">
        <f>IFERROR(SUM(AG65:AH65),"-")</f>
        <v>0</v>
      </c>
    </row>
    <row r="66" spans="1:40" ht="38.1" customHeight="1">
      <c r="A66" s="407"/>
      <c r="B66" s="404"/>
      <c r="C66" s="416"/>
      <c r="D66" s="273" t="s">
        <v>253</v>
      </c>
      <c r="E66" s="398"/>
      <c r="F66" s="398"/>
      <c r="G66" s="274">
        <v>12</v>
      </c>
      <c r="H66" s="415"/>
      <c r="I66" s="409"/>
      <c r="J66" s="393"/>
      <c r="K66" s="103"/>
      <c r="L66" s="103"/>
      <c r="M66" s="103"/>
      <c r="N66" s="184">
        <f t="shared" si="2"/>
        <v>0</v>
      </c>
      <c r="O66" s="308"/>
      <c r="P66" s="227"/>
      <c r="Q66" s="227"/>
      <c r="R66" s="227"/>
      <c r="S66" s="103"/>
      <c r="T66" s="103"/>
      <c r="U66" s="184">
        <f t="shared" si="3"/>
        <v>0</v>
      </c>
      <c r="V66" s="337"/>
      <c r="W66" s="137"/>
      <c r="X66" s="227"/>
      <c r="Y66" s="227"/>
      <c r="Z66" s="227"/>
      <c r="AA66" s="227"/>
      <c r="AB66" s="227"/>
      <c r="AC66" s="103">
        <v>12</v>
      </c>
      <c r="AD66" s="227"/>
      <c r="AE66" s="276"/>
      <c r="AF66" s="106">
        <f>IFERROR(SUM(V66:AE66),"-")</f>
        <v>12</v>
      </c>
      <c r="AG66" s="391"/>
      <c r="AH66" s="394"/>
      <c r="AI66" s="105">
        <f>IFERROR(SUM(AG66:AH66),"-")</f>
        <v>0</v>
      </c>
    </row>
    <row r="67" spans="1:40" ht="38.1" customHeight="1">
      <c r="A67" s="407"/>
      <c r="B67" s="404"/>
      <c r="C67" s="399" t="s">
        <v>90</v>
      </c>
      <c r="D67" s="278" t="s">
        <v>254</v>
      </c>
      <c r="E67" s="400">
        <v>4</v>
      </c>
      <c r="F67" s="400">
        <v>4</v>
      </c>
      <c r="G67" s="279">
        <v>16</v>
      </c>
      <c r="H67" s="281"/>
      <c r="I67" s="309"/>
      <c r="J67" s="237"/>
      <c r="K67" s="101"/>
      <c r="L67" s="101"/>
      <c r="M67" s="101"/>
      <c r="N67" s="184">
        <f t="shared" si="2"/>
        <v>0</v>
      </c>
      <c r="O67" s="309" t="s">
        <v>153</v>
      </c>
      <c r="P67" s="237" t="s">
        <v>153</v>
      </c>
      <c r="Q67" s="237" t="s">
        <v>153</v>
      </c>
      <c r="R67" s="237" t="s">
        <v>153</v>
      </c>
      <c r="S67" s="101"/>
      <c r="T67" s="101"/>
      <c r="U67" s="184">
        <f t="shared" si="3"/>
        <v>0</v>
      </c>
      <c r="V67" s="309"/>
      <c r="W67" s="101"/>
      <c r="X67" s="101"/>
      <c r="Y67" s="101"/>
      <c r="Z67" s="237"/>
      <c r="AA67" s="101"/>
      <c r="AB67" s="237"/>
      <c r="AC67" s="101">
        <v>16</v>
      </c>
      <c r="AD67" s="237"/>
      <c r="AE67" s="282"/>
      <c r="AF67" s="106">
        <f>IFERROR(SUM(V67:AE67),"-")</f>
        <v>16</v>
      </c>
      <c r="AG67" s="426" t="s">
        <v>153</v>
      </c>
      <c r="AH67" s="423" t="s">
        <v>153</v>
      </c>
      <c r="AI67" s="105">
        <f>IFERROR(SUM(AG67:AH67),"-")</f>
        <v>0</v>
      </c>
    </row>
    <row r="68" spans="1:40" ht="38.1" customHeight="1">
      <c r="A68" s="407"/>
      <c r="B68" s="404"/>
      <c r="C68" s="399"/>
      <c r="D68" s="278" t="s">
        <v>255</v>
      </c>
      <c r="E68" s="400"/>
      <c r="F68" s="400"/>
      <c r="G68" s="279">
        <v>8</v>
      </c>
      <c r="H68" s="281"/>
      <c r="I68" s="309"/>
      <c r="J68" s="237"/>
      <c r="K68" s="101"/>
      <c r="L68" s="101"/>
      <c r="M68" s="101"/>
      <c r="N68" s="184">
        <f t="shared" si="2"/>
        <v>0</v>
      </c>
      <c r="O68" s="309"/>
      <c r="P68" s="237"/>
      <c r="Q68" s="237"/>
      <c r="R68" s="237"/>
      <c r="S68" s="101"/>
      <c r="T68" s="101"/>
      <c r="U68" s="184">
        <f t="shared" si="3"/>
        <v>0</v>
      </c>
      <c r="V68" s="309"/>
      <c r="W68" s="101"/>
      <c r="X68" s="101"/>
      <c r="Y68" s="101"/>
      <c r="Z68" s="237"/>
      <c r="AA68" s="101"/>
      <c r="AB68" s="237"/>
      <c r="AC68" s="101">
        <v>8</v>
      </c>
      <c r="AD68" s="237"/>
      <c r="AE68" s="282"/>
      <c r="AF68" s="106">
        <f>IFERROR(SUM(V68:AE68),"-")</f>
        <v>8</v>
      </c>
      <c r="AG68" s="427"/>
      <c r="AH68" s="424"/>
      <c r="AI68" s="105">
        <f>IFERROR(SUM(AG68:AH68),"-")</f>
        <v>0</v>
      </c>
    </row>
    <row r="69" spans="1:40" ht="38.1" customHeight="1">
      <c r="A69" s="407"/>
      <c r="B69" s="404"/>
      <c r="C69" s="399"/>
      <c r="D69" s="278" t="s">
        <v>256</v>
      </c>
      <c r="E69" s="400"/>
      <c r="F69" s="400"/>
      <c r="G69" s="279">
        <v>12</v>
      </c>
      <c r="H69" s="281"/>
      <c r="I69" s="309"/>
      <c r="J69" s="237"/>
      <c r="K69" s="101"/>
      <c r="L69" s="101"/>
      <c r="M69" s="101"/>
      <c r="N69" s="184">
        <f t="shared" si="2"/>
        <v>0</v>
      </c>
      <c r="O69" s="309"/>
      <c r="P69" s="237"/>
      <c r="Q69" s="237"/>
      <c r="R69" s="237"/>
      <c r="S69" s="101"/>
      <c r="T69" s="101"/>
      <c r="U69" s="184">
        <f t="shared" si="3"/>
        <v>0</v>
      </c>
      <c r="V69" s="309"/>
      <c r="W69" s="101"/>
      <c r="X69" s="101"/>
      <c r="Y69" s="101"/>
      <c r="Z69" s="237"/>
      <c r="AA69" s="101"/>
      <c r="AB69" s="237"/>
      <c r="AC69" s="101">
        <v>8</v>
      </c>
      <c r="AD69" s="237">
        <v>4</v>
      </c>
      <c r="AE69" s="282"/>
      <c r="AF69" s="106">
        <f>IFERROR(SUM(V69:AE69),"-")</f>
        <v>12</v>
      </c>
      <c r="AG69" s="427"/>
      <c r="AH69" s="424"/>
      <c r="AI69" s="105">
        <f>IFERROR(SUM(AG69:AH69),"-")</f>
        <v>0</v>
      </c>
    </row>
    <row r="70" spans="1:40" ht="38.1" customHeight="1">
      <c r="A70" s="407"/>
      <c r="B70" s="404"/>
      <c r="C70" s="399"/>
      <c r="D70" s="278" t="s">
        <v>257</v>
      </c>
      <c r="E70" s="400"/>
      <c r="F70" s="400"/>
      <c r="G70" s="279">
        <v>12</v>
      </c>
      <c r="H70" s="281"/>
      <c r="I70" s="309"/>
      <c r="J70" s="237"/>
      <c r="K70" s="101"/>
      <c r="L70" s="101"/>
      <c r="M70" s="101"/>
      <c r="N70" s="184">
        <f t="shared" si="2"/>
        <v>0</v>
      </c>
      <c r="O70" s="309"/>
      <c r="P70" s="237"/>
      <c r="Q70" s="237"/>
      <c r="R70" s="237"/>
      <c r="S70" s="101"/>
      <c r="T70" s="101"/>
      <c r="U70" s="184">
        <f t="shared" si="3"/>
        <v>0</v>
      </c>
      <c r="V70" s="309"/>
      <c r="W70" s="101"/>
      <c r="X70" s="101"/>
      <c r="Y70" s="101"/>
      <c r="Z70" s="237"/>
      <c r="AA70" s="101"/>
      <c r="AB70" s="237"/>
      <c r="AC70" s="101"/>
      <c r="AD70" s="237">
        <v>12</v>
      </c>
      <c r="AE70" s="282"/>
      <c r="AF70" s="106">
        <f>IFERROR(SUM(V70:AE70),"-")</f>
        <v>12</v>
      </c>
      <c r="AG70" s="428"/>
      <c r="AH70" s="425"/>
      <c r="AI70" s="105">
        <f>IFERROR(SUM(AG70:AH70),"-")</f>
        <v>0</v>
      </c>
    </row>
    <row r="71" spans="1:40" ht="38.1" customHeight="1">
      <c r="A71" s="407"/>
      <c r="B71" s="404"/>
      <c r="C71" s="416" t="s">
        <v>91</v>
      </c>
      <c r="D71" s="273" t="s">
        <v>258</v>
      </c>
      <c r="E71" s="398">
        <v>4</v>
      </c>
      <c r="F71" s="398">
        <v>4</v>
      </c>
      <c r="G71" s="274">
        <v>12</v>
      </c>
      <c r="H71" s="276"/>
      <c r="I71" s="308"/>
      <c r="J71" s="227"/>
      <c r="K71" s="103"/>
      <c r="L71" s="103"/>
      <c r="M71" s="103"/>
      <c r="N71" s="184">
        <f t="shared" si="2"/>
        <v>0</v>
      </c>
      <c r="O71" s="308" t="s">
        <v>153</v>
      </c>
      <c r="P71" s="227" t="s">
        <v>153</v>
      </c>
      <c r="Q71" s="227" t="s">
        <v>153</v>
      </c>
      <c r="R71" s="227" t="s">
        <v>153</v>
      </c>
      <c r="S71" s="103"/>
      <c r="T71" s="103"/>
      <c r="U71" s="184">
        <f t="shared" si="3"/>
        <v>0</v>
      </c>
      <c r="V71" s="308"/>
      <c r="W71" s="227"/>
      <c r="X71" s="227"/>
      <c r="Y71" s="103"/>
      <c r="Z71" s="227"/>
      <c r="AA71" s="227"/>
      <c r="AB71" s="227"/>
      <c r="AC71" s="103"/>
      <c r="AD71" s="227"/>
      <c r="AE71" s="276">
        <v>12</v>
      </c>
      <c r="AF71" s="106">
        <f t="shared" ref="AF71:AF83" si="58">IFERROR(SUM(V71:AE71),"-")</f>
        <v>12</v>
      </c>
      <c r="AG71" s="389" t="s">
        <v>153</v>
      </c>
      <c r="AH71" s="392" t="s">
        <v>153</v>
      </c>
      <c r="AI71" s="105">
        <f>IFERROR(SUM(AG71:AH71),"-")</f>
        <v>0</v>
      </c>
    </row>
    <row r="72" spans="1:40" ht="38.1" customHeight="1">
      <c r="A72" s="407"/>
      <c r="B72" s="404"/>
      <c r="C72" s="416"/>
      <c r="D72" s="273" t="s">
        <v>259</v>
      </c>
      <c r="E72" s="398"/>
      <c r="F72" s="398"/>
      <c r="G72" s="274">
        <v>12</v>
      </c>
      <c r="H72" s="276"/>
      <c r="I72" s="308"/>
      <c r="J72" s="227"/>
      <c r="K72" s="103"/>
      <c r="L72" s="103"/>
      <c r="M72" s="103"/>
      <c r="N72" s="184">
        <f t="shared" ref="N72:N83" si="59">IFERROR(SUM(I72:M72),"-")</f>
        <v>0</v>
      </c>
      <c r="O72" s="308"/>
      <c r="P72" s="227"/>
      <c r="Q72" s="227"/>
      <c r="R72" s="227"/>
      <c r="S72" s="103"/>
      <c r="T72" s="103"/>
      <c r="U72" s="184">
        <f t="shared" ref="U72:U83" si="60">IFERROR(SUM(O72:T72),"-")</f>
        <v>0</v>
      </c>
      <c r="V72" s="308"/>
      <c r="W72" s="227"/>
      <c r="X72" s="227"/>
      <c r="Y72" s="227"/>
      <c r="Z72" s="227"/>
      <c r="AA72" s="227"/>
      <c r="AB72" s="227"/>
      <c r="AC72" s="103"/>
      <c r="AD72" s="227"/>
      <c r="AE72" s="276">
        <v>12</v>
      </c>
      <c r="AF72" s="106">
        <f t="shared" si="58"/>
        <v>12</v>
      </c>
      <c r="AG72" s="390"/>
      <c r="AH72" s="393"/>
      <c r="AI72" s="105">
        <f>IFERROR(SUM(AG72:AH72),"-")</f>
        <v>0</v>
      </c>
    </row>
    <row r="73" spans="1:40" ht="38.1" customHeight="1">
      <c r="A73" s="407"/>
      <c r="B73" s="404"/>
      <c r="C73" s="416"/>
      <c r="D73" s="273" t="s">
        <v>260</v>
      </c>
      <c r="E73" s="398"/>
      <c r="F73" s="398"/>
      <c r="G73" s="274">
        <v>12</v>
      </c>
      <c r="H73" s="276"/>
      <c r="I73" s="308"/>
      <c r="J73" s="227"/>
      <c r="K73" s="103"/>
      <c r="L73" s="103"/>
      <c r="M73" s="103"/>
      <c r="N73" s="184">
        <f t="shared" si="59"/>
        <v>0</v>
      </c>
      <c r="O73" s="308"/>
      <c r="P73" s="227"/>
      <c r="Q73" s="227"/>
      <c r="R73" s="227"/>
      <c r="S73" s="103"/>
      <c r="T73" s="103"/>
      <c r="U73" s="184">
        <f t="shared" si="60"/>
        <v>0</v>
      </c>
      <c r="V73" s="308"/>
      <c r="W73" s="227"/>
      <c r="X73" s="227"/>
      <c r="Y73" s="227"/>
      <c r="Z73" s="227"/>
      <c r="AA73" s="227"/>
      <c r="AB73" s="227"/>
      <c r="AC73" s="103"/>
      <c r="AD73" s="227"/>
      <c r="AE73" s="276">
        <v>12</v>
      </c>
      <c r="AF73" s="106">
        <f t="shared" si="58"/>
        <v>12</v>
      </c>
      <c r="AG73" s="390"/>
      <c r="AH73" s="393"/>
      <c r="AI73" s="105">
        <f>IFERROR(SUM(AG73:AH73),"-")</f>
        <v>0</v>
      </c>
    </row>
    <row r="74" spans="1:40" ht="38.1" customHeight="1" thickBot="1">
      <c r="A74" s="407"/>
      <c r="B74" s="404"/>
      <c r="C74" s="417"/>
      <c r="D74" s="283" t="s">
        <v>261</v>
      </c>
      <c r="E74" s="420"/>
      <c r="F74" s="420"/>
      <c r="G74" s="284">
        <v>12</v>
      </c>
      <c r="H74" s="285"/>
      <c r="I74" s="311"/>
      <c r="J74" s="312"/>
      <c r="K74" s="313"/>
      <c r="L74" s="313"/>
      <c r="M74" s="313"/>
      <c r="N74" s="314">
        <f t="shared" si="59"/>
        <v>0</v>
      </c>
      <c r="O74" s="311"/>
      <c r="P74" s="312"/>
      <c r="Q74" s="312"/>
      <c r="R74" s="312"/>
      <c r="S74" s="313"/>
      <c r="T74" s="313"/>
      <c r="U74" s="314">
        <f t="shared" si="60"/>
        <v>0</v>
      </c>
      <c r="V74" s="311"/>
      <c r="W74" s="312"/>
      <c r="X74" s="312"/>
      <c r="Y74" s="312"/>
      <c r="Z74" s="312"/>
      <c r="AA74" s="312"/>
      <c r="AB74" s="312"/>
      <c r="AC74" s="313"/>
      <c r="AD74" s="312"/>
      <c r="AE74" s="285">
        <v>12</v>
      </c>
      <c r="AF74" s="106">
        <f t="shared" si="58"/>
        <v>12</v>
      </c>
      <c r="AG74" s="391"/>
      <c r="AH74" s="394"/>
      <c r="AI74" s="105">
        <f>IFERROR(SUM(AG74:AH74),"-")</f>
        <v>0</v>
      </c>
    </row>
    <row r="75" spans="1:40" ht="15.75" customHeight="1" thickBot="1">
      <c r="A75" s="408"/>
      <c r="B75" s="405"/>
      <c r="C75" s="251"/>
      <c r="D75" s="252"/>
      <c r="E75" s="286">
        <f t="shared" ref="E75:AI75" si="61">SUM(E49:E74)</f>
        <v>27</v>
      </c>
      <c r="F75" s="286">
        <f t="shared" si="61"/>
        <v>32</v>
      </c>
      <c r="G75" s="286">
        <f t="shared" si="61"/>
        <v>1392</v>
      </c>
      <c r="H75" s="287">
        <f t="shared" si="61"/>
        <v>0</v>
      </c>
      <c r="I75" s="303">
        <f t="shared" si="61"/>
        <v>0</v>
      </c>
      <c r="J75" s="304">
        <f t="shared" si="61"/>
        <v>0</v>
      </c>
      <c r="K75" s="304">
        <f t="shared" ref="K75" si="62">SUM(K49:K74)</f>
        <v>0</v>
      </c>
      <c r="L75" s="304">
        <f t="shared" ref="L75" si="63">SUM(L49:L74)</f>
        <v>0</v>
      </c>
      <c r="M75" s="304">
        <f t="shared" ref="M75" si="64">SUM(M49:M74)</f>
        <v>0</v>
      </c>
      <c r="N75" s="304">
        <f t="shared" ref="N75" si="65">SUM(N49:N74)</f>
        <v>0</v>
      </c>
      <c r="O75" s="304">
        <f t="shared" ref="O75" si="66">SUM(O49:O74)</f>
        <v>0</v>
      </c>
      <c r="P75" s="304">
        <f t="shared" ref="P75" si="67">SUM(P49:P74)</f>
        <v>0</v>
      </c>
      <c r="Q75" s="304">
        <f t="shared" ref="Q75" si="68">SUM(Q49:Q74)</f>
        <v>0</v>
      </c>
      <c r="R75" s="304">
        <f t="shared" ref="R75" si="69">SUM(R49:R74)</f>
        <v>0</v>
      </c>
      <c r="S75" s="304">
        <f t="shared" ref="S75" si="70">SUM(S49:S74)</f>
        <v>0</v>
      </c>
      <c r="T75" s="304">
        <f t="shared" ref="T75" si="71">SUM(T49:T74)</f>
        <v>0</v>
      </c>
      <c r="U75" s="304">
        <f t="shared" ref="U75" si="72">SUM(U49:U74)</f>
        <v>0</v>
      </c>
      <c r="V75" s="304">
        <f t="shared" ref="V75" si="73">SUM(V49:V74)</f>
        <v>64</v>
      </c>
      <c r="W75" s="304">
        <f t="shared" ref="W75" si="74">SUM(W49:W74)</f>
        <v>160</v>
      </c>
      <c r="X75" s="304">
        <f t="shared" ref="X75" si="75">SUM(X49:X74)</f>
        <v>160</v>
      </c>
      <c r="Y75" s="304">
        <f t="shared" ref="Y75" si="76">SUM(Y49:Y74)</f>
        <v>160</v>
      </c>
      <c r="Z75" s="304">
        <f t="shared" ref="Z75" si="77">SUM(Z49:Z74)</f>
        <v>160</v>
      </c>
      <c r="AA75" s="304">
        <f t="shared" ref="AA75" si="78">SUM(AA49:AA74)</f>
        <v>160</v>
      </c>
      <c r="AB75" s="304">
        <f t="shared" ref="AB75" si="79">SUM(AB49:AB74)</f>
        <v>160</v>
      </c>
      <c r="AC75" s="304">
        <f t="shared" ref="AC75" si="80">SUM(AC49:AC74)</f>
        <v>160</v>
      </c>
      <c r="AD75" s="304">
        <f t="shared" ref="AD75" si="81">SUM(AD49:AD74)</f>
        <v>160</v>
      </c>
      <c r="AE75" s="304">
        <f t="shared" ref="AE75" si="82">SUM(AE49:AE74)</f>
        <v>48</v>
      </c>
      <c r="AF75" s="289">
        <f t="shared" ref="AF75" si="83">SUM(AF49:AF74)</f>
        <v>1392</v>
      </c>
      <c r="AG75" s="144">
        <f t="shared" ref="AG75" si="84">SUM(AG49:AG74)</f>
        <v>0</v>
      </c>
      <c r="AH75" s="144">
        <f t="shared" ref="AH75" si="85">SUM(AH49:AH74)</f>
        <v>0</v>
      </c>
      <c r="AI75" s="144">
        <f t="shared" ref="AI75" si="86">SUM(AI49:AI74)</f>
        <v>0</v>
      </c>
      <c r="AJ75" s="107"/>
      <c r="AK75" s="107"/>
      <c r="AL75" s="107"/>
      <c r="AM75" s="107"/>
      <c r="AN75" s="107"/>
    </row>
    <row r="76" spans="1:40" ht="38.1" customHeight="1">
      <c r="A76" s="94" t="s">
        <v>165</v>
      </c>
      <c r="B76" s="403">
        <f>'HORAS X COMPETENCIA X FASE'!I26</f>
        <v>1.2</v>
      </c>
      <c r="C76" s="401" t="s">
        <v>81</v>
      </c>
      <c r="D76" s="255" t="s">
        <v>262</v>
      </c>
      <c r="E76" s="421">
        <v>3</v>
      </c>
      <c r="F76" s="421">
        <v>3</v>
      </c>
      <c r="G76" s="256">
        <v>84</v>
      </c>
      <c r="H76" s="288"/>
      <c r="I76" s="290"/>
      <c r="J76" s="291"/>
      <c r="K76" s="292"/>
      <c r="L76" s="292"/>
      <c r="M76" s="292"/>
      <c r="N76" s="293">
        <f t="shared" si="59"/>
        <v>0</v>
      </c>
      <c r="O76" s="290" t="s">
        <v>153</v>
      </c>
      <c r="P76" s="291" t="s">
        <v>153</v>
      </c>
      <c r="Q76" s="291" t="s">
        <v>153</v>
      </c>
      <c r="R76" s="291" t="s">
        <v>153</v>
      </c>
      <c r="S76" s="292"/>
      <c r="T76" s="292"/>
      <c r="U76" s="293">
        <f t="shared" si="60"/>
        <v>0</v>
      </c>
      <c r="V76" s="334" t="s">
        <v>153</v>
      </c>
      <c r="W76" s="331" t="s">
        <v>153</v>
      </c>
      <c r="X76" s="331" t="s">
        <v>153</v>
      </c>
      <c r="Y76" s="331" t="s">
        <v>153</v>
      </c>
      <c r="Z76" s="331" t="s">
        <v>153</v>
      </c>
      <c r="AA76" s="331" t="s">
        <v>153</v>
      </c>
      <c r="AB76" s="331" t="s">
        <v>153</v>
      </c>
      <c r="AC76" s="306"/>
      <c r="AD76" s="306"/>
      <c r="AE76" s="331" t="s">
        <v>153</v>
      </c>
      <c r="AF76" s="307">
        <f t="shared" si="58"/>
        <v>0</v>
      </c>
      <c r="AG76" s="185">
        <v>84</v>
      </c>
      <c r="AH76" s="186"/>
      <c r="AI76" s="105">
        <f>IFERROR(SUM(AG76:AH76),"-")</f>
        <v>84</v>
      </c>
    </row>
    <row r="77" spans="1:40" ht="38.1" customHeight="1">
      <c r="A77" s="94"/>
      <c r="B77" s="404"/>
      <c r="C77" s="402"/>
      <c r="D77" s="100" t="s">
        <v>263</v>
      </c>
      <c r="E77" s="422"/>
      <c r="F77" s="422"/>
      <c r="G77" s="75">
        <v>30</v>
      </c>
      <c r="H77" s="260"/>
      <c r="I77" s="294"/>
      <c r="J77" s="295"/>
      <c r="K77" s="218"/>
      <c r="L77" s="218"/>
      <c r="M77" s="218"/>
      <c r="N77" s="296">
        <f t="shared" si="59"/>
        <v>0</v>
      </c>
      <c r="O77" s="294"/>
      <c r="P77" s="295"/>
      <c r="Q77" s="295"/>
      <c r="R77" s="295"/>
      <c r="S77" s="218"/>
      <c r="T77" s="218"/>
      <c r="U77" s="296">
        <f t="shared" si="60"/>
        <v>0</v>
      </c>
      <c r="V77" s="230"/>
      <c r="W77" s="227"/>
      <c r="X77" s="227"/>
      <c r="Y77" s="227"/>
      <c r="Z77" s="227"/>
      <c r="AA77" s="227"/>
      <c r="AB77" s="227"/>
      <c r="AC77" s="103"/>
      <c r="AD77" s="103"/>
      <c r="AE77" s="227"/>
      <c r="AF77" s="184">
        <f t="shared" si="58"/>
        <v>0</v>
      </c>
      <c r="AG77" s="188">
        <v>28</v>
      </c>
      <c r="AH77" s="242">
        <v>2</v>
      </c>
      <c r="AI77" s="105">
        <f>IFERROR(SUM(AG77:AH77),"-")</f>
        <v>30</v>
      </c>
    </row>
    <row r="78" spans="1:40" ht="38.1" customHeight="1">
      <c r="A78" s="94"/>
      <c r="B78" s="404"/>
      <c r="C78" s="402"/>
      <c r="D78" s="100" t="s">
        <v>264</v>
      </c>
      <c r="E78" s="422"/>
      <c r="F78" s="422"/>
      <c r="G78" s="75">
        <v>30</v>
      </c>
      <c r="H78" s="260"/>
      <c r="I78" s="294"/>
      <c r="J78" s="295"/>
      <c r="K78" s="218"/>
      <c r="L78" s="218"/>
      <c r="M78" s="218"/>
      <c r="N78" s="296">
        <f t="shared" si="59"/>
        <v>0</v>
      </c>
      <c r="O78" s="294"/>
      <c r="P78" s="295"/>
      <c r="Q78" s="295"/>
      <c r="R78" s="295"/>
      <c r="S78" s="218"/>
      <c r="T78" s="218"/>
      <c r="U78" s="296">
        <f t="shared" si="60"/>
        <v>0</v>
      </c>
      <c r="V78" s="230"/>
      <c r="W78" s="227"/>
      <c r="X78" s="227"/>
      <c r="Y78" s="227"/>
      <c r="Z78" s="227"/>
      <c r="AA78" s="227"/>
      <c r="AB78" s="227"/>
      <c r="AC78" s="103"/>
      <c r="AD78" s="103"/>
      <c r="AE78" s="227"/>
      <c r="AF78" s="184">
        <f t="shared" si="58"/>
        <v>0</v>
      </c>
      <c r="AG78" s="188"/>
      <c r="AH78" s="242">
        <v>30</v>
      </c>
      <c r="AI78" s="105">
        <f>IFERROR(SUM(AG78:AH78),"-")</f>
        <v>30</v>
      </c>
    </row>
    <row r="79" spans="1:40" ht="38.1" customHeight="1">
      <c r="A79" s="95"/>
      <c r="B79" s="404"/>
      <c r="C79" s="431" t="s">
        <v>92</v>
      </c>
      <c r="D79" s="99" t="s">
        <v>265</v>
      </c>
      <c r="E79" s="418">
        <v>4</v>
      </c>
      <c r="F79" s="418">
        <v>4</v>
      </c>
      <c r="G79" s="76">
        <v>12</v>
      </c>
      <c r="H79" s="259"/>
      <c r="I79" s="297"/>
      <c r="J79" s="298"/>
      <c r="K79" s="214"/>
      <c r="L79" s="214"/>
      <c r="M79" s="214"/>
      <c r="N79" s="296">
        <f t="shared" si="59"/>
        <v>0</v>
      </c>
      <c r="O79" s="297" t="s">
        <v>153</v>
      </c>
      <c r="P79" s="298" t="s">
        <v>153</v>
      </c>
      <c r="Q79" s="298" t="s">
        <v>153</v>
      </c>
      <c r="R79" s="298" t="s">
        <v>153</v>
      </c>
      <c r="S79" s="214"/>
      <c r="T79" s="214"/>
      <c r="U79" s="296">
        <f t="shared" si="60"/>
        <v>0</v>
      </c>
      <c r="V79" s="236" t="s">
        <v>153</v>
      </c>
      <c r="W79" s="237" t="s">
        <v>153</v>
      </c>
      <c r="X79" s="237" t="s">
        <v>153</v>
      </c>
      <c r="Y79" s="237" t="s">
        <v>153</v>
      </c>
      <c r="Z79" s="237" t="s">
        <v>153</v>
      </c>
      <c r="AA79" s="237" t="s">
        <v>153</v>
      </c>
      <c r="AB79" s="237" t="s">
        <v>153</v>
      </c>
      <c r="AC79" s="101"/>
      <c r="AD79" s="101"/>
      <c r="AE79" s="237" t="s">
        <v>153</v>
      </c>
      <c r="AF79" s="184">
        <f t="shared" si="58"/>
        <v>0</v>
      </c>
      <c r="AG79" s="238"/>
      <c r="AH79" s="231">
        <v>12</v>
      </c>
      <c r="AI79" s="105">
        <f>IFERROR(SUM(AG79:AH79),"-")</f>
        <v>12</v>
      </c>
    </row>
    <row r="80" spans="1:40" ht="38.1" customHeight="1">
      <c r="A80" s="95"/>
      <c r="B80" s="404"/>
      <c r="C80" s="431"/>
      <c r="D80" s="99" t="s">
        <v>266</v>
      </c>
      <c r="E80" s="418"/>
      <c r="F80" s="418"/>
      <c r="G80" s="76">
        <v>12</v>
      </c>
      <c r="H80" s="259"/>
      <c r="I80" s="297"/>
      <c r="J80" s="298"/>
      <c r="K80" s="214"/>
      <c r="L80" s="214"/>
      <c r="M80" s="214"/>
      <c r="N80" s="296">
        <f t="shared" si="59"/>
        <v>0</v>
      </c>
      <c r="O80" s="297"/>
      <c r="P80" s="298"/>
      <c r="Q80" s="298"/>
      <c r="R80" s="298"/>
      <c r="S80" s="214"/>
      <c r="T80" s="214"/>
      <c r="U80" s="296">
        <f t="shared" si="60"/>
        <v>0</v>
      </c>
      <c r="V80" s="236"/>
      <c r="W80" s="237"/>
      <c r="X80" s="237"/>
      <c r="Y80" s="237"/>
      <c r="Z80" s="237"/>
      <c r="AA80" s="237"/>
      <c r="AB80" s="237"/>
      <c r="AC80" s="101"/>
      <c r="AD80" s="101"/>
      <c r="AE80" s="237"/>
      <c r="AF80" s="184">
        <f t="shared" si="58"/>
        <v>0</v>
      </c>
      <c r="AG80" s="239"/>
      <c r="AH80" s="232">
        <v>12</v>
      </c>
      <c r="AI80" s="105">
        <f>IFERROR(SUM(AG80:AH80),"-")</f>
        <v>12</v>
      </c>
    </row>
    <row r="81" spans="1:35" ht="38.1" customHeight="1">
      <c r="A81" s="95"/>
      <c r="B81" s="404"/>
      <c r="C81" s="431"/>
      <c r="D81" s="99" t="s">
        <v>267</v>
      </c>
      <c r="E81" s="418"/>
      <c r="F81" s="418"/>
      <c r="G81" s="76">
        <v>12</v>
      </c>
      <c r="H81" s="259"/>
      <c r="I81" s="297"/>
      <c r="J81" s="298"/>
      <c r="K81" s="214"/>
      <c r="L81" s="214"/>
      <c r="M81" s="214"/>
      <c r="N81" s="296">
        <f t="shared" si="59"/>
        <v>0</v>
      </c>
      <c r="O81" s="297"/>
      <c r="P81" s="298"/>
      <c r="Q81" s="298"/>
      <c r="R81" s="298"/>
      <c r="S81" s="214"/>
      <c r="T81" s="214"/>
      <c r="U81" s="296">
        <f t="shared" si="60"/>
        <v>0</v>
      </c>
      <c r="V81" s="236"/>
      <c r="W81" s="237"/>
      <c r="X81" s="237"/>
      <c r="Y81" s="237"/>
      <c r="Z81" s="237"/>
      <c r="AA81" s="237"/>
      <c r="AB81" s="237"/>
      <c r="AC81" s="101"/>
      <c r="AD81" s="101"/>
      <c r="AE81" s="237"/>
      <c r="AF81" s="184">
        <f t="shared" si="58"/>
        <v>0</v>
      </c>
      <c r="AG81" s="239"/>
      <c r="AH81" s="232">
        <v>12</v>
      </c>
      <c r="AI81" s="105">
        <f>IFERROR(SUM(AG81:AH81),"-")</f>
        <v>12</v>
      </c>
    </row>
    <row r="82" spans="1:35" ht="38.1" customHeight="1" thickBot="1">
      <c r="A82" s="95"/>
      <c r="B82" s="404"/>
      <c r="C82" s="432"/>
      <c r="D82" s="261" t="s">
        <v>268</v>
      </c>
      <c r="E82" s="419"/>
      <c r="F82" s="419"/>
      <c r="G82" s="262">
        <v>12</v>
      </c>
      <c r="H82" s="263"/>
      <c r="I82" s="299"/>
      <c r="J82" s="300"/>
      <c r="K82" s="301"/>
      <c r="L82" s="301"/>
      <c r="M82" s="301"/>
      <c r="N82" s="302">
        <f t="shared" si="59"/>
        <v>0</v>
      </c>
      <c r="O82" s="299"/>
      <c r="P82" s="300"/>
      <c r="Q82" s="300"/>
      <c r="R82" s="300"/>
      <c r="S82" s="301"/>
      <c r="T82" s="301"/>
      <c r="U82" s="302">
        <f t="shared" si="60"/>
        <v>0</v>
      </c>
      <c r="V82" s="335"/>
      <c r="W82" s="332"/>
      <c r="X82" s="332"/>
      <c r="Y82" s="332"/>
      <c r="Z82" s="332"/>
      <c r="AA82" s="332"/>
      <c r="AB82" s="332"/>
      <c r="AC82" s="333"/>
      <c r="AD82" s="333"/>
      <c r="AE82" s="332"/>
      <c r="AF82" s="314">
        <f t="shared" si="58"/>
        <v>0</v>
      </c>
      <c r="AG82" s="240"/>
      <c r="AH82" s="233">
        <v>12</v>
      </c>
      <c r="AI82" s="105">
        <f>IFERROR(SUM(AG82:AH82),"-")</f>
        <v>12</v>
      </c>
    </row>
    <row r="83" spans="1:35" ht="15.75" customHeight="1">
      <c r="A83" s="96"/>
      <c r="B83" s="405"/>
      <c r="C83" s="244" t="s">
        <v>215</v>
      </c>
      <c r="D83" s="245"/>
      <c r="E83" s="146">
        <f>SUM(E76:E82)</f>
        <v>7</v>
      </c>
      <c r="F83" s="146">
        <f>SUM(F76:F82)</f>
        <v>7</v>
      </c>
      <c r="G83" s="146">
        <f>SUM(G76:G82)</f>
        <v>192</v>
      </c>
      <c r="H83" s="269">
        <f>SUM(H76:H82)</f>
        <v>0</v>
      </c>
      <c r="I83" s="145">
        <f>SUM(I76:I82)</f>
        <v>0</v>
      </c>
      <c r="J83" s="146">
        <f>SUM(J76:J82)</f>
        <v>0</v>
      </c>
      <c r="K83" s="146">
        <f t="shared" ref="K83:AI83" si="87">SUM(K76:K82)</f>
        <v>0</v>
      </c>
      <c r="L83" s="146">
        <f t="shared" si="87"/>
        <v>0</v>
      </c>
      <c r="M83" s="146">
        <f t="shared" si="87"/>
        <v>0</v>
      </c>
      <c r="N83" s="146">
        <f t="shared" si="87"/>
        <v>0</v>
      </c>
      <c r="O83" s="146">
        <f t="shared" si="87"/>
        <v>0</v>
      </c>
      <c r="P83" s="146">
        <f t="shared" si="87"/>
        <v>0</v>
      </c>
      <c r="Q83" s="146">
        <f t="shared" si="87"/>
        <v>0</v>
      </c>
      <c r="R83" s="146">
        <f t="shared" si="87"/>
        <v>0</v>
      </c>
      <c r="S83" s="146">
        <f t="shared" si="87"/>
        <v>0</v>
      </c>
      <c r="T83" s="146">
        <f t="shared" si="87"/>
        <v>0</v>
      </c>
      <c r="U83" s="146">
        <f t="shared" si="87"/>
        <v>0</v>
      </c>
      <c r="V83" s="146">
        <f t="shared" si="87"/>
        <v>0</v>
      </c>
      <c r="W83" s="146">
        <f t="shared" si="87"/>
        <v>0</v>
      </c>
      <c r="X83" s="146">
        <f t="shared" si="87"/>
        <v>0</v>
      </c>
      <c r="Y83" s="146">
        <f t="shared" si="87"/>
        <v>0</v>
      </c>
      <c r="Z83" s="146">
        <f t="shared" si="87"/>
        <v>0</v>
      </c>
      <c r="AA83" s="146">
        <f t="shared" si="87"/>
        <v>0</v>
      </c>
      <c r="AB83" s="146">
        <f t="shared" si="87"/>
        <v>0</v>
      </c>
      <c r="AC83" s="146">
        <f t="shared" si="87"/>
        <v>0</v>
      </c>
      <c r="AD83" s="146">
        <f t="shared" si="87"/>
        <v>0</v>
      </c>
      <c r="AE83" s="146">
        <f t="shared" si="87"/>
        <v>0</v>
      </c>
      <c r="AF83" s="183">
        <f t="shared" si="58"/>
        <v>0</v>
      </c>
      <c r="AG83" s="146">
        <f t="shared" si="87"/>
        <v>112</v>
      </c>
      <c r="AH83" s="146">
        <f t="shared" si="87"/>
        <v>80</v>
      </c>
      <c r="AI83" s="146">
        <f t="shared" si="87"/>
        <v>192</v>
      </c>
    </row>
    <row r="84" spans="1:35" ht="15.75" customHeight="1" thickBot="1">
      <c r="A84" s="71" t="s">
        <v>269</v>
      </c>
      <c r="B84" s="72">
        <f>SUM(B5:B83)</f>
        <v>19.499999999999996</v>
      </c>
      <c r="C84" s="73"/>
      <c r="D84" s="73"/>
      <c r="E84" s="112"/>
      <c r="F84" s="112"/>
      <c r="G84" s="111">
        <f>SUM(G6,G27,G48,G75,G83)</f>
        <v>3120</v>
      </c>
      <c r="H84" s="113">
        <f>SUM(H6,H27,H48,H75,H83)</f>
        <v>48</v>
      </c>
      <c r="I84" s="114">
        <f>SUM(I6,I27,I48,I75,I83)</f>
        <v>112</v>
      </c>
      <c r="J84" s="111">
        <f>SUM(J6,J27,J48,J75,J83)</f>
        <v>160</v>
      </c>
      <c r="K84" s="222"/>
      <c r="L84" s="222"/>
      <c r="M84" s="222"/>
      <c r="N84" s="115">
        <f>SUM(N6,N27,N48,N75,N83)</f>
        <v>720</v>
      </c>
      <c r="O84" s="114">
        <f>SUM(O6,O27,O48,O75,O83)</f>
        <v>32</v>
      </c>
      <c r="P84" s="111">
        <f>SUM(P6,P27,P48,P75,P83)</f>
        <v>160</v>
      </c>
      <c r="Q84" s="111">
        <f>SUM(Q6,Q27,Q48,Q75,Q83)</f>
        <v>160</v>
      </c>
      <c r="R84" s="111">
        <f>SUM(R6,R27,R48,R75,R83)</f>
        <v>160</v>
      </c>
      <c r="S84" s="222"/>
      <c r="T84" s="222"/>
      <c r="U84" s="115">
        <f>SUM(U6,U27,U48,U75,U83)</f>
        <v>768</v>
      </c>
      <c r="V84" s="114">
        <f>SUM(V6,V27,V48,V75,V83)</f>
        <v>64</v>
      </c>
      <c r="W84" s="111">
        <f>SUM(W6,W27,W48,W75,W83)</f>
        <v>160</v>
      </c>
      <c r="X84" s="111">
        <f>SUM(X6,X27,X48,X75,X83)</f>
        <v>160</v>
      </c>
      <c r="Y84" s="111">
        <f>SUM(Y6,Y27,Y48,Y75,Y83)</f>
        <v>160</v>
      </c>
      <c r="Z84" s="111">
        <f>SUM(Z6,Z27,Z48,Z75,Z83)</f>
        <v>160</v>
      </c>
      <c r="AA84" s="111">
        <f>SUM(AA6,AA27,AA48,AA75,AA83)</f>
        <v>160</v>
      </c>
      <c r="AB84" s="111">
        <f>SUM(AB6,AB27,AB48,AB75,AB83)</f>
        <v>160</v>
      </c>
      <c r="AC84" s="111"/>
      <c r="AD84" s="111"/>
      <c r="AE84" s="111">
        <f>SUM(AE6,AE27,AE48,AE75,AE83)</f>
        <v>48</v>
      </c>
      <c r="AF84" s="115">
        <f>SUM(AF6,AF27,AF48,AF75,AF83)</f>
        <v>1392</v>
      </c>
      <c r="AG84" s="114">
        <f>SUM(AG6,AG27,AG48,AG75,AG83)</f>
        <v>112</v>
      </c>
      <c r="AH84" s="111">
        <f>SUM(AH6,AH27,AH48,AH75,AH83)</f>
        <v>80</v>
      </c>
      <c r="AI84" s="115">
        <f>SUM(AI6,AI27,AI48,AI75,AI83)</f>
        <v>192</v>
      </c>
    </row>
    <row r="85" spans="1:35" ht="15.75" customHeight="1">
      <c r="A85" s="1"/>
      <c r="B85" s="1"/>
      <c r="C85" s="2"/>
      <c r="D85" s="2"/>
      <c r="E85" s="3"/>
      <c r="F85" s="3"/>
      <c r="G85" s="3"/>
      <c r="H85" s="3"/>
      <c r="I85" s="4"/>
      <c r="J85" s="3"/>
      <c r="K85" s="3"/>
      <c r="L85" s="3"/>
      <c r="M85" s="3"/>
      <c r="N85" s="64"/>
    </row>
    <row r="86" spans="1:35" ht="15.75" customHeight="1">
      <c r="A86" s="1"/>
      <c r="B86" s="1"/>
      <c r="C86" s="2"/>
      <c r="D86" s="2"/>
      <c r="E86" s="3"/>
      <c r="F86" s="3"/>
      <c r="G86" s="3"/>
      <c r="H86" s="3"/>
      <c r="I86" s="4"/>
      <c r="J86" s="3"/>
      <c r="K86" s="3"/>
      <c r="L86" s="3"/>
      <c r="M86" s="3"/>
      <c r="N86" s="64"/>
    </row>
    <row r="87" spans="1:35" ht="15.75" customHeight="1"/>
    <row r="88" spans="1:35" ht="15.75" customHeight="1">
      <c r="A88" s="1"/>
      <c r="B88" s="1"/>
      <c r="C88" s="2"/>
      <c r="D88" s="2"/>
      <c r="E88" s="3"/>
      <c r="F88" s="3"/>
      <c r="G88" s="3"/>
      <c r="H88" s="3"/>
      <c r="I88" s="4"/>
      <c r="J88" s="3"/>
      <c r="K88" s="3"/>
      <c r="L88" s="3"/>
      <c r="M88" s="3"/>
      <c r="N88" s="64"/>
    </row>
    <row r="89" spans="1:35" ht="15.75" customHeight="1">
      <c r="A89" s="1"/>
      <c r="B89" s="1"/>
      <c r="C89" s="2"/>
      <c r="D89" s="2"/>
      <c r="E89" s="3"/>
      <c r="F89" s="3"/>
      <c r="G89" s="3"/>
      <c r="H89" s="3"/>
      <c r="I89" s="4"/>
      <c r="J89" s="3"/>
      <c r="K89" s="3"/>
      <c r="L89" s="3"/>
      <c r="M89" s="3"/>
      <c r="N89" s="64"/>
    </row>
    <row r="90" spans="1:35" ht="15.75" customHeight="1">
      <c r="A90" s="1"/>
      <c r="B90" s="1"/>
      <c r="C90" s="2"/>
      <c r="D90" s="2"/>
      <c r="E90" s="3"/>
      <c r="F90" s="3"/>
      <c r="G90" s="3"/>
      <c r="H90" s="3"/>
      <c r="I90" s="4"/>
      <c r="J90" s="3"/>
      <c r="K90" s="3"/>
      <c r="L90" s="3"/>
      <c r="M90" s="3"/>
      <c r="N90" s="64"/>
    </row>
    <row r="91" spans="1:35" ht="15.75" customHeight="1">
      <c r="A91" s="1"/>
      <c r="B91" s="1"/>
      <c r="C91" s="2"/>
      <c r="D91" s="2"/>
      <c r="E91" s="3"/>
      <c r="F91" s="3"/>
      <c r="G91" s="3"/>
      <c r="H91" s="3"/>
      <c r="I91" s="4"/>
      <c r="J91" s="3"/>
      <c r="K91" s="3"/>
      <c r="L91" s="3"/>
      <c r="M91" s="3"/>
      <c r="N91" s="64"/>
    </row>
    <row r="92" spans="1:35" ht="15.75" customHeight="1">
      <c r="A92" s="1"/>
      <c r="B92" s="1"/>
      <c r="C92" s="2"/>
      <c r="D92" s="2"/>
      <c r="E92" s="3"/>
      <c r="F92" s="3"/>
      <c r="G92" s="3"/>
      <c r="H92" s="3"/>
      <c r="I92" s="4"/>
      <c r="J92" s="3"/>
      <c r="K92" s="3"/>
      <c r="L92" s="3"/>
      <c r="M92" s="3"/>
      <c r="N92" s="64"/>
    </row>
    <row r="93" spans="1:35" ht="15.75" customHeight="1">
      <c r="A93" s="1"/>
      <c r="B93" s="1"/>
      <c r="C93" s="2"/>
      <c r="D93" s="2"/>
      <c r="E93" s="3"/>
      <c r="F93" s="3"/>
      <c r="G93" s="3"/>
      <c r="H93" s="3"/>
      <c r="I93" s="4"/>
      <c r="J93" s="3"/>
      <c r="K93" s="3"/>
      <c r="L93" s="3"/>
      <c r="M93" s="3"/>
      <c r="N93" s="64"/>
    </row>
    <row r="94" spans="1:35" ht="15.75" customHeight="1">
      <c r="A94" s="1"/>
      <c r="B94" s="1"/>
      <c r="C94" s="2"/>
      <c r="D94" s="2"/>
      <c r="E94" s="3"/>
      <c r="F94" s="3"/>
      <c r="G94" s="3"/>
      <c r="H94" s="3"/>
      <c r="I94" s="4"/>
      <c r="J94" s="3"/>
      <c r="K94" s="3"/>
      <c r="L94" s="3"/>
      <c r="M94" s="3"/>
      <c r="N94" s="64"/>
    </row>
    <row r="95" spans="1:35" ht="15.75" customHeight="1">
      <c r="A95" s="1"/>
      <c r="B95" s="1"/>
      <c r="C95" s="2"/>
      <c r="D95" s="2"/>
      <c r="E95" s="3"/>
      <c r="F95" s="3"/>
      <c r="G95" s="3"/>
      <c r="H95" s="3"/>
      <c r="I95" s="4"/>
      <c r="J95" s="3"/>
      <c r="K95" s="3"/>
      <c r="L95" s="3"/>
      <c r="M95" s="3"/>
      <c r="N95" s="64"/>
    </row>
    <row r="96" spans="1:35" ht="15.75" customHeight="1">
      <c r="A96" s="1"/>
      <c r="B96" s="1"/>
      <c r="C96" s="2"/>
      <c r="D96" s="2"/>
      <c r="E96" s="3"/>
      <c r="F96" s="3"/>
      <c r="G96" s="3"/>
      <c r="H96" s="3"/>
      <c r="I96" s="4"/>
      <c r="J96" s="3"/>
      <c r="K96" s="3"/>
      <c r="L96" s="3"/>
      <c r="M96" s="3"/>
      <c r="N96" s="64"/>
    </row>
    <row r="97" spans="1:14" ht="15.75" customHeight="1">
      <c r="A97" s="1"/>
      <c r="B97" s="1"/>
      <c r="C97" s="2"/>
      <c r="D97" s="2"/>
      <c r="E97" s="3"/>
      <c r="F97" s="3"/>
      <c r="G97" s="3"/>
      <c r="H97" s="3"/>
      <c r="I97" s="4"/>
      <c r="J97" s="3"/>
      <c r="K97" s="3"/>
      <c r="L97" s="3"/>
      <c r="M97" s="3"/>
      <c r="N97" s="64"/>
    </row>
    <row r="98" spans="1:14" ht="15.75" customHeight="1">
      <c r="A98" s="1"/>
      <c r="B98" s="1"/>
      <c r="C98" s="2"/>
      <c r="D98" s="2"/>
      <c r="E98" s="3"/>
      <c r="F98" s="3"/>
      <c r="G98" s="3"/>
      <c r="H98" s="3"/>
      <c r="I98" s="4"/>
      <c r="J98" s="3"/>
      <c r="K98" s="3"/>
      <c r="L98" s="3"/>
      <c r="M98" s="3"/>
      <c r="N98" s="64"/>
    </row>
    <row r="99" spans="1:14" ht="15.75" customHeight="1">
      <c r="A99" s="1"/>
      <c r="B99" s="1"/>
      <c r="C99" s="2"/>
      <c r="D99" s="2"/>
      <c r="E99" s="3"/>
      <c r="F99" s="3"/>
      <c r="G99" s="3"/>
      <c r="H99" s="3"/>
      <c r="I99" s="4"/>
      <c r="J99" s="3"/>
      <c r="K99" s="3"/>
      <c r="L99" s="3"/>
      <c r="M99" s="3"/>
      <c r="N99" s="64"/>
    </row>
    <row r="100" spans="1:14" ht="15.75" customHeight="1">
      <c r="A100" s="1"/>
      <c r="B100" s="1"/>
      <c r="C100" s="2"/>
      <c r="D100" s="2"/>
      <c r="E100" s="3"/>
      <c r="F100" s="3"/>
      <c r="G100" s="3"/>
      <c r="H100" s="3"/>
      <c r="I100" s="4"/>
      <c r="J100" s="3"/>
      <c r="K100" s="3"/>
      <c r="L100" s="3"/>
      <c r="M100" s="3"/>
      <c r="N100" s="64"/>
    </row>
    <row r="101" spans="1:14" ht="15.75" customHeight="1">
      <c r="A101" s="1"/>
      <c r="B101" s="1"/>
      <c r="C101" s="2"/>
      <c r="D101" s="2"/>
      <c r="E101" s="3"/>
      <c r="F101" s="3"/>
      <c r="G101" s="3"/>
      <c r="H101" s="3"/>
      <c r="I101" s="4"/>
      <c r="J101" s="3"/>
      <c r="K101" s="3"/>
      <c r="L101" s="3"/>
      <c r="M101" s="3"/>
      <c r="N101" s="64"/>
    </row>
    <row r="102" spans="1:14" ht="15.75" customHeight="1"/>
    <row r="103" spans="1:14" ht="15.75" customHeight="1"/>
    <row r="104" spans="1:14" ht="15.75" customHeight="1"/>
    <row r="105" spans="1:14" ht="15.75" customHeight="1"/>
    <row r="106" spans="1:14" ht="15.75" customHeight="1"/>
    <row r="107" spans="1:14" ht="15.75" customHeight="1"/>
    <row r="108" spans="1:14" ht="15.75" customHeight="1"/>
    <row r="109" spans="1:14" ht="15.75" customHeight="1"/>
    <row r="110" spans="1:14" ht="15.75" customHeight="1"/>
    <row r="111" spans="1:14" ht="15.75" customHeight="1"/>
    <row r="112" spans="1:1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sheetData>
  <autoFilter ref="A3:AN3" xr:uid="{00000000-0001-0000-0000-00000000000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2" showButton="0"/>
    <filterColumn colId="33" showButton="0"/>
  </autoFilter>
  <mergeCells count="84">
    <mergeCell ref="F33:F36"/>
    <mergeCell ref="C40:C43"/>
    <mergeCell ref="E40:E43"/>
    <mergeCell ref="F40:F43"/>
    <mergeCell ref="E44:E47"/>
    <mergeCell ref="F44:F47"/>
    <mergeCell ref="C44:C47"/>
    <mergeCell ref="E37:E39"/>
    <mergeCell ref="F37:F39"/>
    <mergeCell ref="C37:C39"/>
    <mergeCell ref="A1:AI1"/>
    <mergeCell ref="A49:A75"/>
    <mergeCell ref="C7:C10"/>
    <mergeCell ref="E7:E10"/>
    <mergeCell ref="F7:F10"/>
    <mergeCell ref="E11:E13"/>
    <mergeCell ref="F11:F13"/>
    <mergeCell ref="C11:C13"/>
    <mergeCell ref="C14:C16"/>
    <mergeCell ref="E14:E16"/>
    <mergeCell ref="F14:F16"/>
    <mergeCell ref="C23:C26"/>
    <mergeCell ref="F29:F32"/>
    <mergeCell ref="E29:E32"/>
    <mergeCell ref="C29:C32"/>
    <mergeCell ref="C33:C36"/>
    <mergeCell ref="D3:D4"/>
    <mergeCell ref="C3:C4"/>
    <mergeCell ref="B3:B4"/>
    <mergeCell ref="A3:A4"/>
    <mergeCell ref="C79:C82"/>
    <mergeCell ref="C58:C61"/>
    <mergeCell ref="C49:C53"/>
    <mergeCell ref="E23:E26"/>
    <mergeCell ref="F23:F26"/>
    <mergeCell ref="B76:B83"/>
    <mergeCell ref="B49:B75"/>
    <mergeCell ref="H63:H66"/>
    <mergeCell ref="C71:C74"/>
    <mergeCell ref="E79:E82"/>
    <mergeCell ref="F79:F82"/>
    <mergeCell ref="E71:E74"/>
    <mergeCell ref="F71:F74"/>
    <mergeCell ref="E76:E78"/>
    <mergeCell ref="F76:F78"/>
    <mergeCell ref="C63:C66"/>
    <mergeCell ref="E63:E66"/>
    <mergeCell ref="F63:F66"/>
    <mergeCell ref="E33:E36"/>
    <mergeCell ref="E17:E20"/>
    <mergeCell ref="F17:F20"/>
    <mergeCell ref="E21:E22"/>
    <mergeCell ref="F21:F22"/>
    <mergeCell ref="C21:C22"/>
    <mergeCell ref="C76:C78"/>
    <mergeCell ref="B7:B27"/>
    <mergeCell ref="C54:C57"/>
    <mergeCell ref="A28:A48"/>
    <mergeCell ref="B28:B48"/>
    <mergeCell ref="C17:C20"/>
    <mergeCell ref="E49:E53"/>
    <mergeCell ref="F49:F53"/>
    <mergeCell ref="J63:J66"/>
    <mergeCell ref="C67:C70"/>
    <mergeCell ref="E67:E70"/>
    <mergeCell ref="F67:F70"/>
    <mergeCell ref="I63:I66"/>
    <mergeCell ref="E58:E61"/>
    <mergeCell ref="F58:F61"/>
    <mergeCell ref="E54:E57"/>
    <mergeCell ref="F54:F57"/>
    <mergeCell ref="E3:E4"/>
    <mergeCell ref="F3:F4"/>
    <mergeCell ref="G3:G4"/>
    <mergeCell ref="I3:N3"/>
    <mergeCell ref="O3:U3"/>
    <mergeCell ref="V3:AF3"/>
    <mergeCell ref="AG3:AI3"/>
    <mergeCell ref="AG71:AG74"/>
    <mergeCell ref="AH71:AH74"/>
    <mergeCell ref="AG63:AG66"/>
    <mergeCell ref="AH63:AH66"/>
    <mergeCell ref="AH67:AH70"/>
    <mergeCell ref="AG67:AG70"/>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76595-7A3C-479A-8D3D-818116276CF0}">
  <dimension ref="A1:C12"/>
  <sheetViews>
    <sheetView workbookViewId="0">
      <selection activeCell="C6" sqref="C6"/>
    </sheetView>
  </sheetViews>
  <sheetFormatPr defaultColWidth="10.625" defaultRowHeight="15.6"/>
  <cols>
    <col min="1" max="1" width="9.625" style="78" customWidth="1"/>
    <col min="2" max="2" width="69.75" style="78" customWidth="1"/>
    <col min="3" max="3" width="41.375" style="78" customWidth="1"/>
    <col min="4" max="16384" width="10.625" style="78"/>
  </cols>
  <sheetData>
    <row r="1" spans="1:3">
      <c r="A1" s="45" t="s">
        <v>15</v>
      </c>
      <c r="B1" s="45" t="s">
        <v>270</v>
      </c>
      <c r="C1" s="45" t="s">
        <v>271</v>
      </c>
    </row>
    <row r="2" spans="1:3" ht="24">
      <c r="A2" s="81">
        <v>210201501</v>
      </c>
      <c r="B2" s="79" t="s">
        <v>272</v>
      </c>
      <c r="C2" s="80" t="s">
        <v>32</v>
      </c>
    </row>
    <row r="3" spans="1:3" ht="24">
      <c r="A3" s="81">
        <v>220601501</v>
      </c>
      <c r="B3" s="79" t="s">
        <v>273</v>
      </c>
      <c r="C3" s="80" t="s">
        <v>23</v>
      </c>
    </row>
    <row r="4" spans="1:3" ht="24">
      <c r="A4" s="81">
        <v>240201526</v>
      </c>
      <c r="B4" s="79" t="s">
        <v>274</v>
      </c>
      <c r="C4" s="80" t="s">
        <v>33</v>
      </c>
    </row>
    <row r="5" spans="1:3" ht="24">
      <c r="A5" s="81">
        <v>230101507</v>
      </c>
      <c r="B5" s="79" t="s">
        <v>275</v>
      </c>
      <c r="C5" s="80" t="s">
        <v>37</v>
      </c>
    </row>
    <row r="6" spans="1:3" ht="36">
      <c r="A6" s="82" t="s">
        <v>276</v>
      </c>
      <c r="B6" s="79" t="s">
        <v>277</v>
      </c>
      <c r="C6" s="80" t="s">
        <v>41</v>
      </c>
    </row>
    <row r="7" spans="1:3" ht="36">
      <c r="A7" s="82" t="s">
        <v>278</v>
      </c>
      <c r="B7" s="79" t="s">
        <v>279</v>
      </c>
      <c r="C7" s="80" t="s">
        <v>38</v>
      </c>
    </row>
    <row r="8" spans="1:3" ht="24">
      <c r="A8" s="81">
        <v>240202501</v>
      </c>
      <c r="B8" s="79" t="s">
        <v>280</v>
      </c>
      <c r="C8" s="80" t="s">
        <v>40</v>
      </c>
    </row>
    <row r="9" spans="1:3" ht="24">
      <c r="A9" s="81">
        <v>240201528</v>
      </c>
      <c r="B9" s="79" t="s">
        <v>281</v>
      </c>
      <c r="C9" s="80" t="s">
        <v>42</v>
      </c>
    </row>
    <row r="10" spans="1:3">
      <c r="A10" s="81">
        <v>220501046</v>
      </c>
      <c r="B10" s="79" t="s">
        <v>282</v>
      </c>
      <c r="C10" s="80" t="s">
        <v>44</v>
      </c>
    </row>
    <row r="11" spans="1:3" ht="24">
      <c r="A11" s="81">
        <v>240201524</v>
      </c>
      <c r="B11" s="79" t="s">
        <v>283</v>
      </c>
      <c r="C11" s="80" t="s">
        <v>30</v>
      </c>
    </row>
    <row r="12" spans="1:3" ht="24">
      <c r="A12" s="81">
        <v>220201501</v>
      </c>
      <c r="B12" s="79" t="s">
        <v>284</v>
      </c>
      <c r="C12" s="80" t="s">
        <v>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2027-43FC-42B7-9E06-041CAB5AF977}">
  <dimension ref="A1"/>
  <sheetViews>
    <sheetView workbookViewId="0"/>
  </sheetViews>
  <sheetFormatPr defaultColWidth="8.75" defaultRowHeight="15.6"/>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D1A4-8C8E-44AA-933D-090ADF727285}">
  <sheetPr>
    <tabColor theme="8" tint="-0.499984740745262"/>
  </sheetPr>
  <dimension ref="A1:C14"/>
  <sheetViews>
    <sheetView workbookViewId="0">
      <selection activeCell="B1" sqref="B1"/>
    </sheetView>
  </sheetViews>
  <sheetFormatPr defaultColWidth="8.75" defaultRowHeight="15.6"/>
  <cols>
    <col min="1" max="1" width="21.75" customWidth="1"/>
    <col min="2" max="2" width="15.875" customWidth="1"/>
    <col min="3" max="3" width="55.625" customWidth="1"/>
  </cols>
  <sheetData>
    <row r="1" spans="1:3">
      <c r="A1" s="16" t="s">
        <v>286</v>
      </c>
      <c r="B1" s="176" t="s">
        <v>287</v>
      </c>
    </row>
    <row r="2" spans="1:3">
      <c r="A2" s="16" t="s">
        <v>288</v>
      </c>
      <c r="B2" s="177">
        <v>2</v>
      </c>
    </row>
    <row r="3" spans="1:3">
      <c r="A3" s="16" t="s">
        <v>4</v>
      </c>
      <c r="B3" s="177" t="s">
        <v>7</v>
      </c>
    </row>
    <row r="4" spans="1:3">
      <c r="A4" s="16" t="s">
        <v>289</v>
      </c>
      <c r="B4" s="162" t="s">
        <v>290</v>
      </c>
    </row>
    <row r="5" spans="1:3">
      <c r="A5" s="16" t="s">
        <v>291</v>
      </c>
      <c r="B5" s="162" t="s">
        <v>292</v>
      </c>
    </row>
    <row r="6" spans="1:3">
      <c r="A6" s="16" t="s">
        <v>293</v>
      </c>
      <c r="B6" s="177" t="s">
        <v>294</v>
      </c>
    </row>
    <row r="7" spans="1:3">
      <c r="A7" s="16" t="s">
        <v>295</v>
      </c>
      <c r="B7" s="177">
        <v>2204635</v>
      </c>
    </row>
    <row r="10" spans="1:3">
      <c r="A10" s="178" t="s">
        <v>296</v>
      </c>
      <c r="B10" s="170" t="s">
        <v>297</v>
      </c>
      <c r="C10" s="178" t="s">
        <v>298</v>
      </c>
    </row>
    <row r="11" spans="1:3" ht="84.75" customHeight="1">
      <c r="A11" s="179" t="s">
        <v>299</v>
      </c>
      <c r="B11" s="180" t="s">
        <v>287</v>
      </c>
      <c r="C11" s="179" t="s">
        <v>300</v>
      </c>
    </row>
    <row r="12" spans="1:3" ht="131.25" customHeight="1">
      <c r="A12" s="179" t="s">
        <v>301</v>
      </c>
      <c r="B12" s="180" t="s">
        <v>287</v>
      </c>
      <c r="C12" s="179" t="s">
        <v>302</v>
      </c>
    </row>
    <row r="13" spans="1:3" ht="109.15">
      <c r="A13" s="87" t="s">
        <v>303</v>
      </c>
      <c r="B13" s="180" t="s">
        <v>287</v>
      </c>
      <c r="C13" s="181" t="s">
        <v>304</v>
      </c>
    </row>
    <row r="14" spans="1:3" ht="109.15">
      <c r="A14" s="87" t="s">
        <v>305</v>
      </c>
      <c r="B14" s="180" t="s">
        <v>287</v>
      </c>
      <c r="C14" s="181"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dc:creator>
  <cp:keywords/>
  <dc:description/>
  <cp:lastModifiedBy>Carlos Andres Cardenas Tique</cp:lastModifiedBy>
  <cp:revision/>
  <dcterms:created xsi:type="dcterms:W3CDTF">2021-11-24T20:53:13Z</dcterms:created>
  <dcterms:modified xsi:type="dcterms:W3CDTF">2024-11-27T15:44:47Z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2024-03-13T19:38:29Z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6f6e771a-a99e-427f-bff0-cc4a19b44044</vt:lpwstr>
  </property>
  <property fmtid="{D5CDD505-2E9C-101B-9397-08002B2CF9AE}" pid="8" name="MSIP_Label_fc111285-cafa-4fc9-8a9a-bd902089b24f_ContentBits">
    <vt:lpwstr>0</vt:lpwstr>
  </property>
</Properties>
</file>